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SI PUBLIK\"/>
    </mc:Choice>
  </mc:AlternateContent>
  <xr:revisionPtr revIDLastSave="0" documentId="8_{4A99EB72-F2F6-4D00-8134-B1683B677372}" xr6:coauthVersionLast="47" xr6:coauthVersionMax="47" xr10:uidLastSave="{00000000-0000-0000-0000-000000000000}"/>
  <bookViews>
    <workbookView xWindow="-110" yWindow="-110" windowWidth="19420" windowHeight="10300" tabRatio="761" xr2:uid="{00000000-000D-0000-FFFF-FFFF00000000}"/>
  </bookViews>
  <sheets>
    <sheet name="DftrTarif&amp;JamAlat" sheetId="1" r:id="rId1"/>
    <sheet name="HitungTarif&amp;JamAlat" sheetId="2" r:id="rId2"/>
    <sheet name="LIST SBM" sheetId="9" r:id="rId3"/>
  </sheets>
  <externalReferences>
    <externalReference r:id="rId4"/>
  </externalReferences>
  <definedNames>
    <definedName name="_xlnm._FilterDatabase" localSheetId="0" hidden="1">'DftrTarif&amp;JamAlat'!$A$1:$F$137</definedName>
    <definedName name="_xlnm.Print_Area" localSheetId="0">'DftrTarif&amp;JamAlat'!$A$1:$F$116</definedName>
    <definedName name="_xlnm.Print_Area" localSheetId="2">'LIST SBM'!$B$1:$G$418</definedName>
    <definedName name="_xlnm.Print_Titles" localSheetId="2">'LIST SBM'!$1:$4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B66" i="2"/>
  <c r="M11" i="9" l="1"/>
  <c r="M10" i="9"/>
  <c r="M8" i="9"/>
  <c r="C139" i="2"/>
  <c r="C134" i="2"/>
  <c r="D130" i="2"/>
  <c r="E130" i="2"/>
  <c r="F130" i="2"/>
  <c r="G130" i="2"/>
  <c r="H130" i="2"/>
  <c r="D131" i="2"/>
  <c r="E131" i="2"/>
  <c r="H131" i="2" s="1"/>
  <c r="F131" i="2"/>
  <c r="G131" i="2"/>
  <c r="D132" i="2"/>
  <c r="G132" i="2" s="1"/>
  <c r="E132" i="2"/>
  <c r="H132" i="2" s="1"/>
  <c r="F132" i="2"/>
  <c r="D133" i="2"/>
  <c r="G133" i="2" s="1"/>
  <c r="E133" i="2"/>
  <c r="F133" i="2"/>
  <c r="H133" i="2"/>
  <c r="A130" i="2"/>
  <c r="B130" i="2"/>
  <c r="A131" i="2"/>
  <c r="B131" i="2"/>
  <c r="A132" i="2"/>
  <c r="B132" i="2"/>
  <c r="A133" i="2"/>
  <c r="B133" i="2"/>
  <c r="F11" i="2" l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E11" i="2"/>
  <c r="H11" i="2" s="1"/>
  <c r="E12" i="2"/>
  <c r="H12" i="2" s="1"/>
  <c r="E13" i="2"/>
  <c r="H13" i="2" s="1"/>
  <c r="E14" i="2"/>
  <c r="H14" i="2" s="1"/>
  <c r="E15" i="2"/>
  <c r="H15" i="2" s="1"/>
  <c r="E16" i="2"/>
  <c r="H16" i="2" s="1"/>
  <c r="E17" i="2"/>
  <c r="H17" i="2" s="1"/>
  <c r="E18" i="2"/>
  <c r="H18" i="2" s="1"/>
  <c r="E19" i="2"/>
  <c r="H19" i="2" s="1"/>
  <c r="E20" i="2"/>
  <c r="H20" i="2" s="1"/>
  <c r="E21" i="2"/>
  <c r="H21" i="2" s="1"/>
  <c r="E22" i="2"/>
  <c r="H22" i="2" s="1"/>
  <c r="E23" i="2"/>
  <c r="H23" i="2" s="1"/>
  <c r="E24" i="2"/>
  <c r="H24" i="2" s="1"/>
  <c r="E25" i="2"/>
  <c r="H25" i="2" s="1"/>
  <c r="E26" i="2"/>
  <c r="H26" i="2" s="1"/>
  <c r="E27" i="2"/>
  <c r="H27" i="2" s="1"/>
  <c r="E28" i="2"/>
  <c r="H28" i="2" s="1"/>
  <c r="E29" i="2"/>
  <c r="H29" i="2" s="1"/>
  <c r="E30" i="2"/>
  <c r="H30" i="2" s="1"/>
  <c r="E31" i="2"/>
  <c r="H31" i="2" s="1"/>
  <c r="E32" i="2"/>
  <c r="H32" i="2" s="1"/>
  <c r="E33" i="2"/>
  <c r="H33" i="2" s="1"/>
  <c r="E34" i="2"/>
  <c r="H34" i="2" s="1"/>
  <c r="E35" i="2"/>
  <c r="H35" i="2" s="1"/>
  <c r="E36" i="2"/>
  <c r="H36" i="2" s="1"/>
  <c r="E37" i="2"/>
  <c r="H37" i="2" s="1"/>
  <c r="E38" i="2"/>
  <c r="H38" i="2" s="1"/>
  <c r="E39" i="2"/>
  <c r="H39" i="2" s="1"/>
  <c r="E40" i="2"/>
  <c r="H40" i="2" s="1"/>
  <c r="E41" i="2"/>
  <c r="H41" i="2" s="1"/>
  <c r="E42" i="2"/>
  <c r="H42" i="2" s="1"/>
  <c r="E43" i="2"/>
  <c r="H43" i="2" s="1"/>
  <c r="E44" i="2"/>
  <c r="H44" i="2" s="1"/>
  <c r="E45" i="2"/>
  <c r="H45" i="2" s="1"/>
  <c r="E46" i="2"/>
  <c r="H46" i="2" s="1"/>
  <c r="E47" i="2"/>
  <c r="H47" i="2" s="1"/>
  <c r="E48" i="2"/>
  <c r="H48" i="2" s="1"/>
  <c r="E49" i="2"/>
  <c r="H49" i="2" s="1"/>
  <c r="E50" i="2"/>
  <c r="H50" i="2" s="1"/>
  <c r="E51" i="2"/>
  <c r="H51" i="2" s="1"/>
  <c r="E52" i="2"/>
  <c r="H52" i="2" s="1"/>
  <c r="E53" i="2"/>
  <c r="H53" i="2" s="1"/>
  <c r="E54" i="2"/>
  <c r="H54" i="2" s="1"/>
  <c r="E55" i="2"/>
  <c r="H55" i="2" s="1"/>
  <c r="E56" i="2"/>
  <c r="H56" i="2" s="1"/>
  <c r="E57" i="2"/>
  <c r="H57" i="2" s="1"/>
  <c r="E58" i="2"/>
  <c r="H58" i="2" s="1"/>
  <c r="E59" i="2"/>
  <c r="H59" i="2" s="1"/>
  <c r="E60" i="2"/>
  <c r="H60" i="2" s="1"/>
  <c r="E61" i="2"/>
  <c r="H61" i="2" s="1"/>
  <c r="E62" i="2"/>
  <c r="H62" i="2" s="1"/>
  <c r="E63" i="2"/>
  <c r="H63" i="2" s="1"/>
  <c r="E64" i="2"/>
  <c r="H64" i="2" s="1"/>
  <c r="E65" i="2"/>
  <c r="H65" i="2" s="1"/>
  <c r="E66" i="2"/>
  <c r="H66" i="2" s="1"/>
  <c r="E67" i="2"/>
  <c r="H67" i="2" s="1"/>
  <c r="E68" i="2"/>
  <c r="H68" i="2" s="1"/>
  <c r="E69" i="2"/>
  <c r="H69" i="2" s="1"/>
  <c r="E70" i="2"/>
  <c r="H70" i="2" s="1"/>
  <c r="E71" i="2"/>
  <c r="H71" i="2" s="1"/>
  <c r="E72" i="2"/>
  <c r="H72" i="2" s="1"/>
  <c r="E73" i="2"/>
  <c r="H73" i="2" s="1"/>
  <c r="E74" i="2"/>
  <c r="H74" i="2" s="1"/>
  <c r="E75" i="2"/>
  <c r="H75" i="2" s="1"/>
  <c r="E76" i="2"/>
  <c r="H76" i="2" s="1"/>
  <c r="E77" i="2"/>
  <c r="H77" i="2" s="1"/>
  <c r="E78" i="2"/>
  <c r="H78" i="2" s="1"/>
  <c r="E79" i="2"/>
  <c r="H79" i="2" s="1"/>
  <c r="E80" i="2"/>
  <c r="H80" i="2" s="1"/>
  <c r="E81" i="2"/>
  <c r="H81" i="2" s="1"/>
  <c r="E82" i="2"/>
  <c r="H82" i="2" s="1"/>
  <c r="E83" i="2"/>
  <c r="H83" i="2" s="1"/>
  <c r="E84" i="2"/>
  <c r="H84" i="2" s="1"/>
  <c r="E85" i="2"/>
  <c r="H85" i="2" s="1"/>
  <c r="E86" i="2"/>
  <c r="H86" i="2" s="1"/>
  <c r="E87" i="2"/>
  <c r="H87" i="2" s="1"/>
  <c r="E88" i="2"/>
  <c r="H88" i="2" s="1"/>
  <c r="E89" i="2"/>
  <c r="H89" i="2" s="1"/>
  <c r="E90" i="2"/>
  <c r="H90" i="2" s="1"/>
  <c r="E91" i="2"/>
  <c r="H91" i="2" s="1"/>
  <c r="E92" i="2"/>
  <c r="H92" i="2" s="1"/>
  <c r="E93" i="2"/>
  <c r="H93" i="2" s="1"/>
  <c r="E94" i="2"/>
  <c r="H94" i="2" s="1"/>
  <c r="E95" i="2"/>
  <c r="H95" i="2" s="1"/>
  <c r="E96" i="2"/>
  <c r="H96" i="2" s="1"/>
  <c r="E97" i="2"/>
  <c r="H97" i="2" s="1"/>
  <c r="E98" i="2"/>
  <c r="H98" i="2" s="1"/>
  <c r="E99" i="2"/>
  <c r="H99" i="2" s="1"/>
  <c r="E100" i="2"/>
  <c r="H100" i="2" s="1"/>
  <c r="E101" i="2"/>
  <c r="H101" i="2" s="1"/>
  <c r="E102" i="2"/>
  <c r="H102" i="2" s="1"/>
  <c r="E103" i="2"/>
  <c r="H103" i="2" s="1"/>
  <c r="E104" i="2"/>
  <c r="H104" i="2" s="1"/>
  <c r="E105" i="2"/>
  <c r="H105" i="2" s="1"/>
  <c r="E106" i="2"/>
  <c r="H106" i="2" s="1"/>
  <c r="E107" i="2"/>
  <c r="H107" i="2" s="1"/>
  <c r="E108" i="2"/>
  <c r="H108" i="2" s="1"/>
  <c r="E109" i="2"/>
  <c r="H109" i="2" s="1"/>
  <c r="E110" i="2"/>
  <c r="H110" i="2" s="1"/>
  <c r="E111" i="2"/>
  <c r="H111" i="2" s="1"/>
  <c r="E112" i="2"/>
  <c r="H112" i="2" s="1"/>
  <c r="E113" i="2"/>
  <c r="H113" i="2" s="1"/>
  <c r="E114" i="2"/>
  <c r="H114" i="2" s="1"/>
  <c r="E115" i="2"/>
  <c r="H115" i="2" s="1"/>
  <c r="E116" i="2"/>
  <c r="H116" i="2" s="1"/>
  <c r="E117" i="2"/>
  <c r="H117" i="2" s="1"/>
  <c r="E118" i="2"/>
  <c r="H118" i="2" s="1"/>
  <c r="E119" i="2"/>
  <c r="H119" i="2" s="1"/>
  <c r="E120" i="2"/>
  <c r="H120" i="2" s="1"/>
  <c r="E121" i="2"/>
  <c r="H121" i="2" s="1"/>
  <c r="E122" i="2"/>
  <c r="H122" i="2" s="1"/>
  <c r="E123" i="2"/>
  <c r="H123" i="2" s="1"/>
  <c r="E124" i="2"/>
  <c r="H124" i="2" s="1"/>
  <c r="E125" i="2"/>
  <c r="H125" i="2" s="1"/>
  <c r="E126" i="2"/>
  <c r="H126" i="2" s="1"/>
  <c r="E127" i="2"/>
  <c r="H127" i="2" s="1"/>
  <c r="E128" i="2"/>
  <c r="H128" i="2" s="1"/>
  <c r="E129" i="2"/>
  <c r="H129" i="2" s="1"/>
  <c r="D12" i="2"/>
  <c r="G12" i="2" s="1"/>
  <c r="D13" i="2"/>
  <c r="G13" i="2" s="1"/>
  <c r="D14" i="2"/>
  <c r="G14" i="2" s="1"/>
  <c r="D15" i="2"/>
  <c r="G15" i="2" s="1"/>
  <c r="D16" i="2"/>
  <c r="G16" i="2" s="1"/>
  <c r="D17" i="2"/>
  <c r="G17" i="2" s="1"/>
  <c r="D18" i="2"/>
  <c r="G18" i="2" s="1"/>
  <c r="D19" i="2"/>
  <c r="G19" i="2" s="1"/>
  <c r="D20" i="2"/>
  <c r="G20" i="2" s="1"/>
  <c r="D21" i="2"/>
  <c r="G21" i="2" s="1"/>
  <c r="D22" i="2"/>
  <c r="G22" i="2" s="1"/>
  <c r="D23" i="2"/>
  <c r="G23" i="2" s="1"/>
  <c r="D24" i="2"/>
  <c r="G24" i="2" s="1"/>
  <c r="D25" i="2"/>
  <c r="G25" i="2" s="1"/>
  <c r="D26" i="2"/>
  <c r="G26" i="2" s="1"/>
  <c r="D27" i="2"/>
  <c r="G27" i="2" s="1"/>
  <c r="D28" i="2"/>
  <c r="G28" i="2" s="1"/>
  <c r="D29" i="2"/>
  <c r="G29" i="2" s="1"/>
  <c r="D30" i="2"/>
  <c r="G30" i="2" s="1"/>
  <c r="D31" i="2"/>
  <c r="G31" i="2" s="1"/>
  <c r="D32" i="2"/>
  <c r="G32" i="2" s="1"/>
  <c r="D33" i="2"/>
  <c r="G33" i="2" s="1"/>
  <c r="D34" i="2"/>
  <c r="G34" i="2" s="1"/>
  <c r="D35" i="2"/>
  <c r="G35" i="2" s="1"/>
  <c r="D36" i="2"/>
  <c r="G36" i="2" s="1"/>
  <c r="D37" i="2"/>
  <c r="G37" i="2" s="1"/>
  <c r="D38" i="2"/>
  <c r="G38" i="2" s="1"/>
  <c r="D39" i="2"/>
  <c r="G39" i="2" s="1"/>
  <c r="D40" i="2"/>
  <c r="G40" i="2" s="1"/>
  <c r="D41" i="2"/>
  <c r="G41" i="2" s="1"/>
  <c r="D42" i="2"/>
  <c r="G42" i="2" s="1"/>
  <c r="D43" i="2"/>
  <c r="G43" i="2" s="1"/>
  <c r="D44" i="2"/>
  <c r="G44" i="2" s="1"/>
  <c r="D45" i="2"/>
  <c r="G45" i="2" s="1"/>
  <c r="D46" i="2"/>
  <c r="G46" i="2" s="1"/>
  <c r="D47" i="2"/>
  <c r="G47" i="2" s="1"/>
  <c r="D48" i="2"/>
  <c r="G48" i="2" s="1"/>
  <c r="D49" i="2"/>
  <c r="G49" i="2" s="1"/>
  <c r="D50" i="2"/>
  <c r="G50" i="2" s="1"/>
  <c r="D51" i="2"/>
  <c r="G51" i="2" s="1"/>
  <c r="D52" i="2"/>
  <c r="G52" i="2" s="1"/>
  <c r="D53" i="2"/>
  <c r="G53" i="2" s="1"/>
  <c r="D54" i="2"/>
  <c r="G54" i="2" s="1"/>
  <c r="D55" i="2"/>
  <c r="G55" i="2" s="1"/>
  <c r="D56" i="2"/>
  <c r="G56" i="2" s="1"/>
  <c r="D57" i="2"/>
  <c r="G57" i="2" s="1"/>
  <c r="D58" i="2"/>
  <c r="G58" i="2" s="1"/>
  <c r="D59" i="2"/>
  <c r="G59" i="2" s="1"/>
  <c r="D60" i="2"/>
  <c r="G60" i="2" s="1"/>
  <c r="D61" i="2"/>
  <c r="G61" i="2" s="1"/>
  <c r="D62" i="2"/>
  <c r="G62" i="2" s="1"/>
  <c r="D63" i="2"/>
  <c r="G63" i="2" s="1"/>
  <c r="D64" i="2"/>
  <c r="G64" i="2" s="1"/>
  <c r="D65" i="2"/>
  <c r="G65" i="2" s="1"/>
  <c r="D66" i="2"/>
  <c r="G66" i="2" s="1"/>
  <c r="D67" i="2"/>
  <c r="G67" i="2" s="1"/>
  <c r="D68" i="2"/>
  <c r="G68" i="2" s="1"/>
  <c r="D69" i="2"/>
  <c r="G69" i="2" s="1"/>
  <c r="D70" i="2"/>
  <c r="G70" i="2" s="1"/>
  <c r="D71" i="2"/>
  <c r="G71" i="2" s="1"/>
  <c r="D72" i="2"/>
  <c r="G72" i="2" s="1"/>
  <c r="D73" i="2"/>
  <c r="G73" i="2" s="1"/>
  <c r="D74" i="2"/>
  <c r="G74" i="2" s="1"/>
  <c r="D75" i="2"/>
  <c r="G75" i="2" s="1"/>
  <c r="D76" i="2"/>
  <c r="G76" i="2" s="1"/>
  <c r="D77" i="2"/>
  <c r="G77" i="2" s="1"/>
  <c r="D78" i="2"/>
  <c r="G78" i="2" s="1"/>
  <c r="D79" i="2"/>
  <c r="G79" i="2" s="1"/>
  <c r="D80" i="2"/>
  <c r="G80" i="2" s="1"/>
  <c r="D81" i="2"/>
  <c r="G81" i="2" s="1"/>
  <c r="D82" i="2"/>
  <c r="G82" i="2" s="1"/>
  <c r="D83" i="2"/>
  <c r="G83" i="2" s="1"/>
  <c r="D84" i="2"/>
  <c r="G84" i="2" s="1"/>
  <c r="D85" i="2"/>
  <c r="G85" i="2" s="1"/>
  <c r="D86" i="2"/>
  <c r="G86" i="2" s="1"/>
  <c r="D87" i="2"/>
  <c r="G87" i="2" s="1"/>
  <c r="D88" i="2"/>
  <c r="G88" i="2" s="1"/>
  <c r="D89" i="2"/>
  <c r="G89" i="2" s="1"/>
  <c r="D90" i="2"/>
  <c r="G90" i="2" s="1"/>
  <c r="D91" i="2"/>
  <c r="G91" i="2" s="1"/>
  <c r="D92" i="2"/>
  <c r="G92" i="2" s="1"/>
  <c r="D93" i="2"/>
  <c r="G93" i="2" s="1"/>
  <c r="D94" i="2"/>
  <c r="G94" i="2" s="1"/>
  <c r="D95" i="2"/>
  <c r="G95" i="2" s="1"/>
  <c r="D96" i="2"/>
  <c r="G96" i="2" s="1"/>
  <c r="D97" i="2"/>
  <c r="G97" i="2" s="1"/>
  <c r="D98" i="2"/>
  <c r="G98" i="2" s="1"/>
  <c r="D99" i="2"/>
  <c r="G99" i="2" s="1"/>
  <c r="D100" i="2"/>
  <c r="G100" i="2" s="1"/>
  <c r="D101" i="2"/>
  <c r="G101" i="2" s="1"/>
  <c r="D102" i="2"/>
  <c r="G102" i="2" s="1"/>
  <c r="D103" i="2"/>
  <c r="G103" i="2" s="1"/>
  <c r="D104" i="2"/>
  <c r="G104" i="2" s="1"/>
  <c r="D105" i="2"/>
  <c r="G105" i="2" s="1"/>
  <c r="D106" i="2"/>
  <c r="G106" i="2" s="1"/>
  <c r="D107" i="2"/>
  <c r="G107" i="2" s="1"/>
  <c r="D108" i="2"/>
  <c r="G108" i="2" s="1"/>
  <c r="D109" i="2"/>
  <c r="G109" i="2" s="1"/>
  <c r="D110" i="2"/>
  <c r="G110" i="2" s="1"/>
  <c r="D111" i="2"/>
  <c r="G111" i="2" s="1"/>
  <c r="D112" i="2"/>
  <c r="G112" i="2" s="1"/>
  <c r="D113" i="2"/>
  <c r="G113" i="2" s="1"/>
  <c r="D114" i="2"/>
  <c r="G114" i="2" s="1"/>
  <c r="D115" i="2"/>
  <c r="G115" i="2" s="1"/>
  <c r="D116" i="2"/>
  <c r="G116" i="2" s="1"/>
  <c r="D117" i="2"/>
  <c r="G117" i="2" s="1"/>
  <c r="D118" i="2"/>
  <c r="G118" i="2" s="1"/>
  <c r="D119" i="2"/>
  <c r="G119" i="2" s="1"/>
  <c r="D120" i="2"/>
  <c r="G120" i="2" s="1"/>
  <c r="D121" i="2"/>
  <c r="G121" i="2" s="1"/>
  <c r="D122" i="2"/>
  <c r="G122" i="2" s="1"/>
  <c r="D123" i="2"/>
  <c r="G123" i="2" s="1"/>
  <c r="D124" i="2"/>
  <c r="G124" i="2" s="1"/>
  <c r="D125" i="2"/>
  <c r="G125" i="2" s="1"/>
  <c r="D126" i="2"/>
  <c r="G126" i="2" s="1"/>
  <c r="D127" i="2"/>
  <c r="G127" i="2" s="1"/>
  <c r="D128" i="2"/>
  <c r="G128" i="2" s="1"/>
  <c r="D129" i="2"/>
  <c r="G129" i="2" s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A125" i="2"/>
  <c r="A126" i="2"/>
  <c r="A127" i="2"/>
  <c r="A128" i="2"/>
  <c r="A129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06" i="2"/>
  <c r="A107" i="2"/>
  <c r="A108" i="2"/>
  <c r="A109" i="2"/>
  <c r="A110" i="2"/>
  <c r="A111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F10" i="2"/>
  <c r="D6" i="2"/>
  <c r="B8" i="2" l="1"/>
  <c r="F9" i="2" l="1"/>
  <c r="E9" i="2"/>
  <c r="H9" i="2" s="1"/>
  <c r="E10" i="2"/>
  <c r="H10" i="2" s="1"/>
  <c r="D9" i="2"/>
  <c r="D10" i="2"/>
  <c r="G10" i="2" s="1"/>
  <c r="D11" i="2"/>
  <c r="G11" i="2" s="1"/>
  <c r="A10" i="2"/>
  <c r="A11" i="2"/>
  <c r="A12" i="2"/>
  <c r="C137" i="2" l="1"/>
  <c r="C138" i="2" s="1"/>
  <c r="G219" i="9"/>
  <c r="Y24" i="2"/>
  <c r="F358" i="9"/>
  <c r="F357" i="9"/>
  <c r="F356" i="9"/>
  <c r="F355" i="9"/>
  <c r="F354" i="9"/>
  <c r="F135" i="9"/>
  <c r="F134" i="9"/>
  <c r="F133" i="9"/>
  <c r="F132" i="9"/>
  <c r="F131" i="9"/>
  <c r="F130" i="9"/>
  <c r="F129" i="9"/>
  <c r="F128" i="9"/>
  <c r="F127" i="9"/>
  <c r="F126" i="9"/>
  <c r="F353" i="9"/>
  <c r="Y21" i="2" l="1"/>
  <c r="Y23" i="2"/>
  <c r="Y25" i="2" s="1"/>
  <c r="Y22" i="2"/>
  <c r="C141" i="2"/>
  <c r="I8" i="2"/>
  <c r="N24" i="2" l="1"/>
  <c r="T24" i="2" s="1"/>
  <c r="AC19" i="2"/>
  <c r="Q24" i="2" l="1"/>
  <c r="Q25" i="2"/>
  <c r="W25" i="2" s="1"/>
  <c r="Z25" i="2" s="1"/>
  <c r="Q23" i="2"/>
  <c r="W23" i="2" s="1"/>
  <c r="Z23" i="2" s="1"/>
  <c r="Q21" i="2"/>
  <c r="Q22" i="2" l="1"/>
  <c r="A6" i="2"/>
  <c r="B6" i="2"/>
  <c r="A8" i="2"/>
  <c r="D8" i="2"/>
  <c r="G8" i="2" s="1"/>
  <c r="E8" i="2"/>
  <c r="H8" i="2" s="1"/>
  <c r="H134" i="2" s="1"/>
  <c r="F8" i="2"/>
  <c r="A9" i="2"/>
  <c r="G9" i="2"/>
  <c r="G134" i="2" l="1"/>
  <c r="C140" i="2" s="1"/>
  <c r="K8" i="2"/>
  <c r="O15" i="2"/>
  <c r="Z17" i="2" l="1"/>
  <c r="C142" i="2"/>
  <c r="AC20" i="2" l="1"/>
  <c r="T21" i="2" s="1"/>
  <c r="W24" i="2" l="1"/>
  <c r="Z24" i="2" s="1"/>
  <c r="T22" i="2"/>
  <c r="W22" i="2" s="1"/>
  <c r="Z22" i="2" s="1"/>
  <c r="W21" i="2"/>
  <c r="Z21" i="2" s="1"/>
  <c r="Z19" i="2" l="1"/>
  <c r="Z27" i="2" s="1"/>
</calcChain>
</file>

<file path=xl/sharedStrings.xml><?xml version="1.0" encoding="utf-8"?>
<sst xmlns="http://schemas.openxmlformats.org/spreadsheetml/2006/main" count="919" uniqueCount="645">
  <si>
    <t>Menit</t>
  </si>
  <si>
    <t>per pemeriksaan  1 alat</t>
  </si>
  <si>
    <t>per pemeriksaan  l unit</t>
  </si>
  <si>
    <t>per pemeriksaan  1 output</t>
  </si>
  <si>
    <t>Vaporizer (tanpa gas anaesthesi)</t>
  </si>
  <si>
    <t>Suction Dinding (Suction Wall)</t>
  </si>
  <si>
    <t>per pemeriksaan  1 outlet</t>
  </si>
  <si>
    <t>Head Lamp</t>
  </si>
  <si>
    <t>Photo Therapy  Unit/ Blue Light</t>
  </si>
  <si>
    <t>Portable Oxygen Concentrator</t>
  </si>
  <si>
    <t>Ultra Violet Lamp (UV Lamp)</t>
  </si>
  <si>
    <t>Ultra Violet Sterilizer</t>
  </si>
  <si>
    <t>Lampu  Operasi</t>
  </si>
  <si>
    <t>Light Meter</t>
  </si>
  <si>
    <t>Nebulizer</t>
  </si>
  <si>
    <t xml:space="preserve"> </t>
  </si>
  <si>
    <t>Audiometer</t>
  </si>
  <si>
    <t>Autoclave</t>
  </si>
  <si>
    <t>Anti Decubitus</t>
  </si>
  <si>
    <t>Blood Bank</t>
  </si>
  <si>
    <t>Blood  Warmer</t>
  </si>
  <si>
    <t>Centrifuge</t>
  </si>
  <si>
    <t>Centrifuge Refrigerator</t>
  </si>
  <si>
    <t>Deep Freezer</t>
  </si>
  <si>
    <t>Defibrillator with  Electrocardiograph (ECG)</t>
  </si>
  <si>
    <t>Defibrillator Monitor</t>
  </si>
  <si>
    <t>Dental Unit</t>
  </si>
  <si>
    <t>Echo Cardiograph</t>
  </si>
  <si>
    <t>Electro Stimulator (EST)</t>
  </si>
  <si>
    <t>Electro Encephalograph (EEG)</t>
  </si>
  <si>
    <t>Fetal Detector/ Doppler</t>
  </si>
  <si>
    <t>Freezer Laboratorium</t>
  </si>
  <si>
    <t>Haemodialisa</t>
  </si>
  <si>
    <t>Infant Warmer</t>
  </si>
  <si>
    <t>Infusion Pump</t>
  </si>
  <si>
    <t>per pemeriksaan 1 output</t>
  </si>
  <si>
    <t>Oven</t>
  </si>
  <si>
    <t>Paraffin Bath</t>
  </si>
  <si>
    <t>Spirometer</t>
  </si>
  <si>
    <t>Static Cycle</t>
  </si>
  <si>
    <t>per pemeri.ksaan  1 alat</t>
  </si>
  <si>
    <t>per pcmeriksaan  1 alat</t>
  </si>
  <si>
    <t>Syringe Pump</t>
  </si>
  <si>
    <t>Traksi</t>
  </si>
  <si>
    <t>Treadmill</t>
  </si>
  <si>
    <t>Ultra Sound Therapy (UST)</t>
  </si>
  <si>
    <t>Vacuum Extractor</t>
  </si>
  <si>
    <t>Water Bath</t>
  </si>
  <si>
    <t>Kebutuhan Waktu Kerja   (Hari/Orang)</t>
  </si>
  <si>
    <t>No.</t>
  </si>
  <si>
    <t>Nama Alat Kesehatan</t>
  </si>
  <si>
    <t>Satuan</t>
  </si>
  <si>
    <t>Jml Alat*Tarif (RP)</t>
  </si>
  <si>
    <t>Jumlah Alat</t>
  </si>
  <si>
    <t>Jml Alat*Jam Alat (Menit)</t>
  </si>
  <si>
    <t>Waktu Kerja 8 Jam/Hari (Menit)</t>
  </si>
  <si>
    <t>JUMLAH</t>
  </si>
  <si>
    <t>-</t>
  </si>
  <si>
    <t>hari</t>
  </si>
  <si>
    <t>KESIMPULAN:</t>
  </si>
  <si>
    <t>Biaya Akomodasi, Uang Harian &amp; Transportasi</t>
  </si>
  <si>
    <t>[</t>
  </si>
  <si>
    <t>ORG</t>
  </si>
  <si>
    <t>x</t>
  </si>
  <si>
    <t>HR</t>
  </si>
  <si>
    <t>]</t>
  </si>
  <si>
    <t>OH</t>
  </si>
  <si>
    <t>KMR</t>
  </si>
  <si>
    <t>TR</t>
  </si>
  <si>
    <t>OT</t>
  </si>
  <si>
    <t>pp</t>
  </si>
  <si>
    <t>Hari</t>
  </si>
  <si>
    <t>Petugas</t>
  </si>
  <si>
    <t>UANG HARIAN</t>
  </si>
  <si>
    <t>PENGINAPAN</t>
  </si>
  <si>
    <t>TIKET PESAWAT</t>
  </si>
  <si>
    <t xml:space="preserve">-     Uang Harian </t>
  </si>
  <si>
    <t xml:space="preserve">-     Biaya Penginapan </t>
  </si>
  <si>
    <t>TAKSI / TRANS KABUPATEN</t>
  </si>
  <si>
    <t>orang</t>
  </si>
  <si>
    <t>rupiah</t>
  </si>
  <si>
    <t>tahap</t>
  </si>
  <si>
    <t>PERHITUNGAN TARIF DAN KEBUTUHAN WAKTU KERJA</t>
  </si>
  <si>
    <t>alat</t>
  </si>
  <si>
    <t>Defibrillator with  Electrocardiograph (ECG) with SPO2</t>
  </si>
  <si>
    <t>Perhitungan jumlah hari belum mempertimbangkan wilayah dengan kondisi geografis yang memerlukan perjalanan khusus, misalnya : hanya ada sekali penerbangan dalam sehari di luar jam kerja, perjalanan darat lebih dari 8 jam, perjalanan transit, menyeberang pulau dan lain-lain</t>
  </si>
  <si>
    <t>Treadmill with Electrocardiograph (ECG)/ Cardiac Stress Test</t>
  </si>
  <si>
    <t>Electro Surgery Unit (ESU) / Couter</t>
  </si>
  <si>
    <t>Pulse Oximetri (SP02 Monitor)</t>
  </si>
  <si>
    <t>Jumlah tarif pengujian kalibrasi yang harus dibayarkan</t>
  </si>
  <si>
    <t>Jumlah petugas pengujian kalibrasi yang ditetapkan</t>
  </si>
  <si>
    <t>Jumlah hari pelaksanaan pengujian kalibrasi di fasyankes</t>
  </si>
  <si>
    <t>Jumlah tahap pelaksanaan pengujian kalibrasi (situasional)</t>
  </si>
  <si>
    <t>Jumlah Alkes</t>
  </si>
  <si>
    <t>Jumlah Petugas</t>
  </si>
  <si>
    <t>&lt; 100</t>
  </si>
  <si>
    <t>&gt; 700</t>
  </si>
  <si>
    <t>301 - 700</t>
  </si>
  <si>
    <t>101 - 300</t>
  </si>
  <si>
    <t>NO</t>
  </si>
  <si>
    <t xml:space="preserve">Total Pola Tarif </t>
  </si>
  <si>
    <t>Catatan :</t>
  </si>
  <si>
    <t>Nama Fasyankes</t>
  </si>
  <si>
    <t>Alamat</t>
  </si>
  <si>
    <t>Provinsi</t>
  </si>
  <si>
    <t>Jawa Tengah</t>
  </si>
  <si>
    <t>Kota Surabaya</t>
  </si>
  <si>
    <t>Jawa Timur</t>
  </si>
  <si>
    <t>Kota Salatiga</t>
  </si>
  <si>
    <t>Kalimantan Utara</t>
  </si>
  <si>
    <t>Kalimantan Timur</t>
  </si>
  <si>
    <t>Kota Surakarta</t>
  </si>
  <si>
    <t>Kota Balikpapan</t>
  </si>
  <si>
    <t>Nusa Tenggara Barat</t>
  </si>
  <si>
    <t>Sulawesi Tengah</t>
  </si>
  <si>
    <t>Bali</t>
  </si>
  <si>
    <t>Jawa Barat</t>
  </si>
  <si>
    <t>Nusa Tenggara Timur</t>
  </si>
  <si>
    <t>Papua Barat</t>
  </si>
  <si>
    <t>Kalimantan Selatan</t>
  </si>
  <si>
    <t>Kalimantan Tengah</t>
  </si>
  <si>
    <t>Kalimantan Barat</t>
  </si>
  <si>
    <t>Maluku</t>
  </si>
  <si>
    <t>Kota Banjarbaru</t>
  </si>
  <si>
    <t>Kota Banjarmasin</t>
  </si>
  <si>
    <t>Kota Batu</t>
  </si>
  <si>
    <t>Kota Blitar</t>
  </si>
  <si>
    <t>Kota Bontang</t>
  </si>
  <si>
    <t>Sumatera Barat</t>
  </si>
  <si>
    <t>Kota Denpasar</t>
  </si>
  <si>
    <t>Kota Dumai</t>
  </si>
  <si>
    <t>Riau</t>
  </si>
  <si>
    <t>Jambi</t>
  </si>
  <si>
    <t>Kota Kediri</t>
  </si>
  <si>
    <t>Kota Kupang</t>
  </si>
  <si>
    <t>Kota Madiun</t>
  </si>
  <si>
    <t>Kota Malang</t>
  </si>
  <si>
    <t>Kota Mojokerto</t>
  </si>
  <si>
    <t>Kota Pasuruan</t>
  </si>
  <si>
    <t>Kota Pontianak</t>
  </si>
  <si>
    <t>Kota Probolinggo</t>
  </si>
  <si>
    <t>Kota Tangerang Selatan</t>
  </si>
  <si>
    <t>Banten</t>
  </si>
  <si>
    <t>Maluku Utara</t>
  </si>
  <si>
    <t>Jember</t>
  </si>
  <si>
    <t>Mojokerto</t>
  </si>
  <si>
    <t>Magetan</t>
  </si>
  <si>
    <t>Nganjuk</t>
  </si>
  <si>
    <t>Bangkalan</t>
  </si>
  <si>
    <t>Malang</t>
  </si>
  <si>
    <t>Sumenep</t>
  </si>
  <si>
    <t>Blitar</t>
  </si>
  <si>
    <t>Kabupaten / Kota</t>
  </si>
  <si>
    <t>TOTAL ESTIMASI BIAYA PENGUJIAN KALIBRASI ALAT KESEHATAN</t>
  </si>
  <si>
    <t>1. Jumlah petugas pengujian kalibrasi berdasarkan jumlah alat</t>
  </si>
  <si>
    <t>TOTAL BIAYA PENGUJIAN KALIBRASI</t>
  </si>
  <si>
    <t>Jembrana</t>
  </si>
  <si>
    <t>Karangasem</t>
  </si>
  <si>
    <t>Klungkung</t>
  </si>
  <si>
    <t>Tabanan</t>
  </si>
  <si>
    <t>Sleman</t>
  </si>
  <si>
    <t>Kediri</t>
  </si>
  <si>
    <t>Lamongan</t>
  </si>
  <si>
    <t>Madiun</t>
  </si>
  <si>
    <t>Ngawi</t>
  </si>
  <si>
    <t>Pacitan</t>
  </si>
  <si>
    <t>Pamekasan</t>
  </si>
  <si>
    <t>Pasuruan</t>
  </si>
  <si>
    <t>Ponorogo</t>
  </si>
  <si>
    <t>Probolinggo</t>
  </si>
  <si>
    <t>Sampang</t>
  </si>
  <si>
    <t>Sidoarjo</t>
  </si>
  <si>
    <t>Situbondo</t>
  </si>
  <si>
    <t>Trenggalek</t>
  </si>
  <si>
    <t>Tuban</t>
  </si>
  <si>
    <t>Tulungagung</t>
  </si>
  <si>
    <t>Gresik</t>
  </si>
  <si>
    <t>Jombang</t>
  </si>
  <si>
    <t>Badung</t>
  </si>
  <si>
    <t>Bangli</t>
  </si>
  <si>
    <t>Buleleng</t>
  </si>
  <si>
    <t>Gianyar</t>
  </si>
  <si>
    <t>Bantul</t>
  </si>
  <si>
    <t>Gunung Kidul</t>
  </si>
  <si>
    <t>Kulon Progo</t>
  </si>
  <si>
    <t>Banyuwangi</t>
  </si>
  <si>
    <t>Bojonegoro</t>
  </si>
  <si>
    <t>Bondowoso</t>
  </si>
  <si>
    <t>Lumajang</t>
  </si>
  <si>
    <t>Kota Singkawang</t>
  </si>
  <si>
    <t>Lombok Barat</t>
  </si>
  <si>
    <t>Lombok Tengah</t>
  </si>
  <si>
    <t>Lombok Timur</t>
  </si>
  <si>
    <t>Belu</t>
  </si>
  <si>
    <t>Timor Tengah Selatan</t>
  </si>
  <si>
    <t>Timor Tengah Utara</t>
  </si>
  <si>
    <t>Papua</t>
  </si>
  <si>
    <t>D.I Yogyakarta</t>
  </si>
  <si>
    <t>Kota Bojonegoro</t>
  </si>
  <si>
    <t>Kabupaten Kupang</t>
  </si>
  <si>
    <t>Kab. Aceh Barat</t>
  </si>
  <si>
    <t>Kab. Aceh Barat Daya</t>
  </si>
  <si>
    <t>Kab. Aceh Besar</t>
  </si>
  <si>
    <t>Kab. Aceh Jaya</t>
  </si>
  <si>
    <t>Kab. Aceh Selatan</t>
  </si>
  <si>
    <t>Kab. Aceh Singkil</t>
  </si>
  <si>
    <t>Kab. Aceh Tamiang</t>
  </si>
  <si>
    <t>Kab. Aceh Tengah</t>
  </si>
  <si>
    <t>Kab. Aceh Tenggara</t>
  </si>
  <si>
    <t>Kab. Aceh Timur</t>
  </si>
  <si>
    <t>Kab. Aceh Utara</t>
  </si>
  <si>
    <t>Kab. Bener Meriah</t>
  </si>
  <si>
    <t>Kab. Bireuen</t>
  </si>
  <si>
    <t>Kab. Gayo Lues</t>
  </si>
  <si>
    <t>Kab. Nagan Raya</t>
  </si>
  <si>
    <t>Kab. Pidie</t>
  </si>
  <si>
    <t>Kab. Pidie Jaya</t>
  </si>
  <si>
    <t>Kota Langsa</t>
  </si>
  <si>
    <t>Kota Lhokseumawe</t>
  </si>
  <si>
    <t>Kota Subulussalam</t>
  </si>
  <si>
    <t>Kab. Asahan</t>
  </si>
  <si>
    <t>Kab. Batubara</t>
  </si>
  <si>
    <t>Kab. Dairi</t>
  </si>
  <si>
    <t>Kab. Deli Serdang</t>
  </si>
  <si>
    <t>Kab. Humbang Hasundutan</t>
  </si>
  <si>
    <t>Kab. Karo</t>
  </si>
  <si>
    <t>Kab. Labuhan  Batu</t>
  </si>
  <si>
    <t>Kab. Labuhan  Batu  Selatan</t>
  </si>
  <si>
    <t>Kab. Labuhan  Batu  Utara</t>
  </si>
  <si>
    <t>Kab. Langkat</t>
  </si>
  <si>
    <t>Kab. Mandailing Natal</t>
  </si>
  <si>
    <t>Kab. Padang  Lawas</t>
  </si>
  <si>
    <t>Kab. Padang  Lawas  Utara</t>
  </si>
  <si>
    <t>Kab. Pakpak   Bharat</t>
  </si>
  <si>
    <t>Kab. Samosir</t>
  </si>
  <si>
    <t>Kab. Serdang Bedagai</t>
  </si>
  <si>
    <t>Kab. Simalungun</t>
  </si>
  <si>
    <t>Kab. Tapanuli Selatan</t>
  </si>
  <si>
    <t>Kab. Tapanuli Tengah</t>
  </si>
  <si>
    <t>Kab. Tapanuli Utara</t>
  </si>
  <si>
    <t>Kab. Toba  Samosir</t>
  </si>
  <si>
    <t>Kota Binjai</t>
  </si>
  <si>
    <t>Kota Pematang Siantar</t>
  </si>
  <si>
    <t>Kota Sibolga</t>
  </si>
  <si>
    <t>Kota Tanjung Balai</t>
  </si>
  <si>
    <t>Kota Tebing  Tinggi</t>
  </si>
  <si>
    <t>Kab. Indragiri Hilir</t>
  </si>
  <si>
    <t>Kab. Indragiri Hulu</t>
  </si>
  <si>
    <t>Kab. Kampar</t>
  </si>
  <si>
    <t>Kab. Kuantan Singingi</t>
  </si>
  <si>
    <t>Kab. Pelalawan</t>
  </si>
  <si>
    <t>Kab. Rokan  Hilir</t>
  </si>
  <si>
    <t>Kab. Rokan  Hulu</t>
  </si>
  <si>
    <t>Kab. Siak</t>
  </si>
  <si>
    <t>Kab.Bintan</t>
  </si>
  <si>
    <t>WILAYAH FASYANKES</t>
  </si>
  <si>
    <t>Kab. Batanghari</t>
  </si>
  <si>
    <t>Kab. Bungo</t>
  </si>
  <si>
    <t>Kab. Kerinci</t>
  </si>
  <si>
    <t>Kab. Merangin</t>
  </si>
  <si>
    <t>Kab. Muaro  Jambi</t>
  </si>
  <si>
    <t>Kab. Sarolangun</t>
  </si>
  <si>
    <t>Kab. Tanjung Jabung Barat</t>
  </si>
  <si>
    <t>Kab. Tanjung Jabung Timur</t>
  </si>
  <si>
    <t>Kab. Tebo</t>
  </si>
  <si>
    <t>Kota Sungai Penuh</t>
  </si>
  <si>
    <t>Kab. Agam</t>
  </si>
  <si>
    <t>Kab. Dharmasraya</t>
  </si>
  <si>
    <t>Kab. Lima Puluh Kota</t>
  </si>
  <si>
    <t>Kab. Padang Pariaman</t>
  </si>
  <si>
    <t>Kab. Pasaman</t>
  </si>
  <si>
    <t>Kab. Pasaman Barat</t>
  </si>
  <si>
    <t>Kab. Pesisir Selatan</t>
  </si>
  <si>
    <t>Kab. Sijunjung</t>
  </si>
  <si>
    <t>Kab. Solok</t>
  </si>
  <si>
    <t>Kab. Solok Selatan</t>
  </si>
  <si>
    <t>Kab. Tanah Datar</t>
  </si>
  <si>
    <t>Kota Bukit Tinggi</t>
  </si>
  <si>
    <t>Kota Padang Panjang</t>
  </si>
  <si>
    <t>Kota Pariaman</t>
  </si>
  <si>
    <t>Kota Pavakumbuh</t>
  </si>
  <si>
    <t>Kota Sawahlunto</t>
  </si>
  <si>
    <t>Kota Solok</t>
  </si>
  <si>
    <t>Kab. Banyuasin</t>
  </si>
  <si>
    <t>Kab. Empat Lawang</t>
  </si>
  <si>
    <t>Kab. Lahat</t>
  </si>
  <si>
    <t>Kab. Muara Enim</t>
  </si>
  <si>
    <t>Kab. Musi Banyuasin</t>
  </si>
  <si>
    <t>Kab. Musi Rawas</t>
  </si>
  <si>
    <t>Kab. Musi Rawas  Utara</t>
  </si>
  <si>
    <t>Kab. Ogan Ilir</t>
  </si>
  <si>
    <t>Kab. Ogan Komering Ilir</t>
  </si>
  <si>
    <t>Kab. Ogan Komering Ulu</t>
  </si>
  <si>
    <t>Kab. Ogan Komering Ulu Selatan</t>
  </si>
  <si>
    <t>Kab. Ogan Komering Ulu Timur</t>
  </si>
  <si>
    <t>Kab. Pali</t>
  </si>
  <si>
    <t>Kota Lubuk Linggau</t>
  </si>
  <si>
    <t>Kota Pagar Alam</t>
  </si>
  <si>
    <t>Kota Prabumulih</t>
  </si>
  <si>
    <t>Kab. Lampung Barat</t>
  </si>
  <si>
    <t>Kab. Lampung Selatan</t>
  </si>
  <si>
    <t>Kab. Lampung Tengah</t>
  </si>
  <si>
    <t>Kab. Lampung Timur</t>
  </si>
  <si>
    <t>Kab. Lampung Utara</t>
  </si>
  <si>
    <t>Kab. Mesuji</t>
  </si>
  <si>
    <t>Kab. Pesawaran</t>
  </si>
  <si>
    <t>Kab. Pesisir  Barat</t>
  </si>
  <si>
    <t>Kab. Pringsewu</t>
  </si>
  <si>
    <t>Kab. Tanggamus</t>
  </si>
  <si>
    <t>Kab. Tulang Bawang</t>
  </si>
  <si>
    <t>Kab. Tulang Bawang Barat</t>
  </si>
  <si>
    <t>Kab. Way Kanan</t>
  </si>
  <si>
    <t>Kota Metro</t>
  </si>
  <si>
    <t>Kab. Bengkulu Selatan</t>
  </si>
  <si>
    <t>Kab. Bengkulu Tengah</t>
  </si>
  <si>
    <t>Kab. Bengkulu Utara</t>
  </si>
  <si>
    <t>Kab. Kaur</t>
  </si>
  <si>
    <t>Kab. Kepahiang</t>
  </si>
  <si>
    <t>Kab. Lebong</t>
  </si>
  <si>
    <t>Kab. Mukomuko</t>
  </si>
  <si>
    <t>Kab. Rejang Lebong</t>
  </si>
  <si>
    <t>Kab. Seluma</t>
  </si>
  <si>
    <t>Kab. Bangka</t>
  </si>
  <si>
    <t>Kab. Bangka Barat</t>
  </si>
  <si>
    <t>Kab. Bangka Selatan</t>
  </si>
  <si>
    <t>Kab. Bangka Tengah</t>
  </si>
  <si>
    <t>Kab. Lebak</t>
  </si>
  <si>
    <t>Kab. Pandeglang</t>
  </si>
  <si>
    <t>Kab. Serang</t>
  </si>
  <si>
    <t>Kab. Tangerang</t>
  </si>
  <si>
    <t>Kota Cilegon</t>
  </si>
  <si>
    <t>Kota Tangerang</t>
  </si>
  <si>
    <t>Kab. Bandung</t>
  </si>
  <si>
    <t>Kab. Bandung Barat</t>
  </si>
  <si>
    <t>Kab. Bekasi</t>
  </si>
  <si>
    <t>Kab. Bogor</t>
  </si>
  <si>
    <t>Kab. Ciamis</t>
  </si>
  <si>
    <t>Kab. Cianjur</t>
  </si>
  <si>
    <t>Kab. Cirebon</t>
  </si>
  <si>
    <t>Kab. Garut</t>
  </si>
  <si>
    <t>Kab. Indramayu</t>
  </si>
  <si>
    <t>Kab. Karawang</t>
  </si>
  <si>
    <t>Kab. Kuningan</t>
  </si>
  <si>
    <t>Kab. Majalengka</t>
  </si>
  <si>
    <t>Kab. Pangadaran</t>
  </si>
  <si>
    <t>Kab. Purwakarta</t>
  </si>
  <si>
    <t>Kab. Subang</t>
  </si>
  <si>
    <t>Kab. Sukabumi</t>
  </si>
  <si>
    <t>Kab. Sumedang</t>
  </si>
  <si>
    <t>Kab. Tasikmalaya</t>
  </si>
  <si>
    <t>Kota Banjar</t>
  </si>
  <si>
    <t>Kota Bekasi</t>
  </si>
  <si>
    <t>Kota Bogor</t>
  </si>
  <si>
    <t>Kota Cimahi</t>
  </si>
  <si>
    <t>Kota Cirebon</t>
  </si>
  <si>
    <t>Kota Depok</t>
  </si>
  <si>
    <t>Kota Sukabumi</t>
  </si>
  <si>
    <t>Kota Tasikmalaya</t>
  </si>
  <si>
    <t>Kab. Banjarnegara</t>
  </si>
  <si>
    <t>Kab. Banyumas</t>
  </si>
  <si>
    <t>Kab. Batang</t>
  </si>
  <si>
    <t>Kab. Blora</t>
  </si>
  <si>
    <t>Kab. Boyolali</t>
  </si>
  <si>
    <t>Kab. Brebes</t>
  </si>
  <si>
    <t>Kab. Cilacap</t>
  </si>
  <si>
    <t>Kab. Demak</t>
  </si>
  <si>
    <t>Kab. Grobogan</t>
  </si>
  <si>
    <t>Kab. Jepara</t>
  </si>
  <si>
    <t>Kab. Karanganyar</t>
  </si>
  <si>
    <t>Kab. Kebumen</t>
  </si>
  <si>
    <t>Kab. Kendal</t>
  </si>
  <si>
    <t>Kab. Klaten</t>
  </si>
  <si>
    <t>Kab. Kudus</t>
  </si>
  <si>
    <t>Kab. Magelang</t>
  </si>
  <si>
    <t>Kab. Pati</t>
  </si>
  <si>
    <t>Kab. Pekalongan</t>
  </si>
  <si>
    <t>Kab. Pemalang</t>
  </si>
  <si>
    <t>Kab. Purbalingga</t>
  </si>
  <si>
    <t>Kab. Purworejo</t>
  </si>
  <si>
    <t>Kab. Rembang</t>
  </si>
  <si>
    <t>Kab. Semarang</t>
  </si>
  <si>
    <t>Kab. Sragen</t>
  </si>
  <si>
    <t>Kab. Sukoharjo</t>
  </si>
  <si>
    <t>Kab. Tegal</t>
  </si>
  <si>
    <t>Kab. Temanggung</t>
  </si>
  <si>
    <t>Kab. Wonogiri</t>
  </si>
  <si>
    <t>Kab. Wonosobo</t>
  </si>
  <si>
    <t>Kota Magelang</t>
  </si>
  <si>
    <t>Kota Pekalongan</t>
  </si>
  <si>
    <t>Kota Tegal</t>
  </si>
  <si>
    <t>Kab. Bengkayang</t>
  </si>
  <si>
    <t>Kab. Kayong Utara</t>
  </si>
  <si>
    <t>Kab. Ketapang</t>
  </si>
  <si>
    <t>Kab. Landak</t>
  </si>
  <si>
    <t>Kab. Melawi</t>
  </si>
  <si>
    <t>Kab. Mempawah</t>
  </si>
  <si>
    <t>Kab. Sambas</t>
  </si>
  <si>
    <t>Kab. Sanggau</t>
  </si>
  <si>
    <t>Kab. Sekadau</t>
  </si>
  <si>
    <t>Kab. Sintang</t>
  </si>
  <si>
    <t>Kab. Barito Selatan</t>
  </si>
  <si>
    <t>Kab. Barito Timur</t>
  </si>
  <si>
    <t>Kab. Barito Utara</t>
  </si>
  <si>
    <t>Kab. Gunung Mas</t>
  </si>
  <si>
    <t>Kab. Kapuas</t>
  </si>
  <si>
    <t>Kab. Katingan</t>
  </si>
  <si>
    <t>Kab. Kotawaringin Barat</t>
  </si>
  <si>
    <t>Kab. Kotawaringin Timur</t>
  </si>
  <si>
    <t>Kab. Lamandau</t>
  </si>
  <si>
    <t>Kab. Murung Raya</t>
  </si>
  <si>
    <t>Kab. Pulau Pisau</t>
  </si>
  <si>
    <t>Kab. Seruyan</t>
  </si>
  <si>
    <t>Kab. Sukamara</t>
  </si>
  <si>
    <t>Kab. Balangan</t>
  </si>
  <si>
    <t>Kab. Banjar</t>
  </si>
  <si>
    <t>Kab. Barito Kuala</t>
  </si>
  <si>
    <t>Kab. Hulu Sungai Selatan</t>
  </si>
  <si>
    <t>Kab. Hulu Sungai Tengah</t>
  </si>
  <si>
    <t>Kab. Hulu Sungai Utara</t>
  </si>
  <si>
    <t>Kab. Kota Baru</t>
  </si>
  <si>
    <t>Kab. Tabalong</t>
  </si>
  <si>
    <t>Kab. Tanah Bumbu</t>
  </si>
  <si>
    <t>Kab. Tanah Laut</t>
  </si>
  <si>
    <t>Kab. Tapin</t>
  </si>
  <si>
    <t>Kab. Kutai Barat</t>
  </si>
  <si>
    <t>Kab. Kutai Kartanegara</t>
  </si>
  <si>
    <t>Kab. Kutai Timur</t>
  </si>
  <si>
    <t>Kab. Paser</t>
  </si>
  <si>
    <t>Kab. Penajam Paser Utara</t>
  </si>
  <si>
    <t>Kab. Bolaang Mongondow</t>
  </si>
  <si>
    <t>Kab. Bolaang Mongondow Selatan</t>
  </si>
  <si>
    <t>Kab. Bolaang Mongondow Timur</t>
  </si>
  <si>
    <t>Kab. Bolaang Mongondow Utara</t>
  </si>
  <si>
    <t>Kab. Minahasa</t>
  </si>
  <si>
    <t>Kab. Minahasa Selatan</t>
  </si>
  <si>
    <t>Kab. Minahasa Tenggara</t>
  </si>
  <si>
    <t>Kab. Minahasa Utara</t>
  </si>
  <si>
    <t>Kota Bitung</t>
  </si>
  <si>
    <t>Kota Kotamobagu</t>
  </si>
  <si>
    <t>Kota Tomohon</t>
  </si>
  <si>
    <t>Kab. Boalemo</t>
  </si>
  <si>
    <t>Kab. Gorontalo</t>
  </si>
  <si>
    <t>Kab. Gorontalo Utara</t>
  </si>
  <si>
    <t>Kab. Pahuwato</t>
  </si>
  <si>
    <t>Kab. Majene</t>
  </si>
  <si>
    <t>Kab. Mamasa</t>
  </si>
  <si>
    <t>Kab. Mamuju Tengah</t>
  </si>
  <si>
    <t>Kab. Mamuju utara</t>
  </si>
  <si>
    <t>Kab. PolewaliMandar</t>
  </si>
  <si>
    <t>Kab. Bantaeng</t>
  </si>
  <si>
    <t>Kab. Barru</t>
  </si>
  <si>
    <t>Kab. Bone</t>
  </si>
  <si>
    <t>Kab. Bulukumba</t>
  </si>
  <si>
    <t>Kab. Enrekang</t>
  </si>
  <si>
    <t>Kab. Gowa</t>
  </si>
  <si>
    <t>Kab. Jeneponto</t>
  </si>
  <si>
    <t>Kab. Luwu</t>
  </si>
  <si>
    <t>Kab. Luwu Timur</t>
  </si>
  <si>
    <t>Kab. Luwu Utara</t>
  </si>
  <si>
    <t>Kab. Maros</t>
  </si>
  <si>
    <t>Kab. Pinrang</t>
  </si>
  <si>
    <t>Kab. Sidenreng Rappang</t>
  </si>
  <si>
    <t>Kab. Sinjai</t>
  </si>
  <si>
    <t>Kab. Soppeng</t>
  </si>
  <si>
    <t>Kab. Takalar</t>
  </si>
  <si>
    <t>Kab. Tana Toraja</t>
  </si>
  <si>
    <t>Kab. Toraja Utara</t>
  </si>
  <si>
    <t>Kab. Wajo</t>
  </si>
  <si>
    <t>Kota Palopo</t>
  </si>
  <si>
    <t>Kota Pare- Pare</t>
  </si>
  <si>
    <t>Kab. Luwuk</t>
  </si>
  <si>
    <t>Kab. Buol</t>
  </si>
  <si>
    <t>Kab. Donggala</t>
  </si>
  <si>
    <t>Kab. Morowali</t>
  </si>
  <si>
    <t>Kab. Morowali Utara</t>
  </si>
  <si>
    <t>Kab. Parigi Moutong</t>
  </si>
  <si>
    <t>Kab. Poso</t>
  </si>
  <si>
    <t>Kab. Sigi</t>
  </si>
  <si>
    <t>Kab. Tojouna-Una</t>
  </si>
  <si>
    <t>Kab. Toli-Toli</t>
  </si>
  <si>
    <t>Kab. Bombana</t>
  </si>
  <si>
    <t>Kab. Kolaka</t>
  </si>
  <si>
    <t>Kab. Kolaka Timur</t>
  </si>
  <si>
    <t>Kab. Kolaka Utara</t>
  </si>
  <si>
    <t>Kab. Konawe</t>
  </si>
  <si>
    <t>Kab. Konawe Selatan</t>
  </si>
  <si>
    <t>Kab. Konawe Utara</t>
  </si>
  <si>
    <t>Kab. Halmahera Barat</t>
  </si>
  <si>
    <t>Kab. Halmahera Tengah</t>
  </si>
  <si>
    <t>Kab. Halmahera Timur</t>
  </si>
  <si>
    <t>Kab. Halmahera Utara</t>
  </si>
  <si>
    <t>Kab. Jayapura</t>
  </si>
  <si>
    <t>Kab. Keerom</t>
  </si>
  <si>
    <t>Kab. Sarmi</t>
  </si>
  <si>
    <t>Kab. Teluk  Bintuni</t>
  </si>
  <si>
    <t>Kab.  Manokwari Selatan</t>
  </si>
  <si>
    <t>Kab. Pegunungan Arfak</t>
  </si>
  <si>
    <t>DKI Jakarta</t>
  </si>
  <si>
    <t xml:space="preserve">-     Transport Pesawat Petugas </t>
  </si>
  <si>
    <t>Kab. Kapuas Hulu</t>
  </si>
  <si>
    <t>Kab. Kubu Raya</t>
  </si>
  <si>
    <t>Palangkaraya</t>
  </si>
  <si>
    <t>Aceh</t>
  </si>
  <si>
    <t>Sumatera Utara</t>
  </si>
  <si>
    <t>Kep. Riau</t>
  </si>
  <si>
    <t>Sumatera Selatan</t>
  </si>
  <si>
    <t>Lampung</t>
  </si>
  <si>
    <t>Bengkulu</t>
  </si>
  <si>
    <t>Bangka Belitung</t>
  </si>
  <si>
    <t>Sulawesi Utara</t>
  </si>
  <si>
    <t>Gorontalo</t>
  </si>
  <si>
    <t>Sulawesi Barat</t>
  </si>
  <si>
    <t>Sulawesi Selatan</t>
  </si>
  <si>
    <t>Sulawesi Tenggara</t>
  </si>
  <si>
    <t xml:space="preserve">-     Transport </t>
  </si>
  <si>
    <t>Asal</t>
  </si>
  <si>
    <t xml:space="preserve">3. Biaya perjalanan dinas petugas meliputi uang harian, transportasi dan akomodasi dibayarkan langsung kepada petugas setelah pekerjaan selesai </t>
  </si>
  <si>
    <t xml:space="preserve">5. Biaya transportasi sesuai SBM meliputi : </t>
  </si>
  <si>
    <t>RS ABCDE</t>
  </si>
  <si>
    <t>Jumlah alat yang akan diuji/dikalibrasi</t>
  </si>
  <si>
    <t>KLIK DAN PILIH</t>
  </si>
  <si>
    <t>tanpa dipotong pajak berdasarkan Permenkeu No. 262/PMK.03/2010</t>
  </si>
  <si>
    <t>a) Taksi Kantor BPFK Surabaya – Bandara/Terminal (PP)</t>
  </si>
  <si>
    <t>b) Taksi Bandara/Terminal Tujuan – Fasyankes (PP)</t>
  </si>
  <si>
    <t>KETERANGAN :</t>
  </si>
  <si>
    <t>c) Transportasi dari Surabaya – Kota Tujuan (PP)</t>
  </si>
  <si>
    <t xml:space="preserve">d) Pesawat kelas ekonomi Garuda atau setara (PP) untuk menuju ke Fasyankes </t>
  </si>
  <si>
    <t>e) Biaya handling pengamanan alat dan over weight bagasi pesawat (PP) khusus wilayah di luar Jawa Timur</t>
  </si>
  <si>
    <t xml:space="preserve">Biaya transportasi dibayarkan sesuai harga yang tertera pada tiket pesawat, serta bukti lainnya yang berkaitan dengan transportasi </t>
  </si>
  <si>
    <t>6. Khusus wilayah Surabaya dikenakan satuan biaya transport kegiatan dalam kabupaten/kota (PP) yaitu sebesar Rp 170.000 (seratus tujuh puluh ribu rupiah) per orang per hari</t>
  </si>
  <si>
    <t xml:space="preserve">7. Biaya transportasi untuk wilayah di Kab. Sidoarjo, Kab. Gresik, Kab. Bangkalan dan Kota Mojokerto menggunakan acuan Surat Keputusan Kepala BPFK Surabaya </t>
  </si>
  <si>
    <t>Kab. Gresik, Kab. Bangkalan dan Kota Mojokerto yaitu sebesar Rp 250.000,- (dua ratus lima puluh ribu rupiah) per orang per hari tanpa penginapan</t>
  </si>
  <si>
    <t>Semarang</t>
  </si>
  <si>
    <t>Samarinda</t>
  </si>
  <si>
    <t>480.000</t>
  </si>
  <si>
    <t>Papua Barat Daya</t>
  </si>
  <si>
    <t>Papua Tengah</t>
  </si>
  <si>
    <t>Papua Selatan</t>
  </si>
  <si>
    <t>Papua Pegunungan</t>
  </si>
  <si>
    <t>967.000</t>
  </si>
  <si>
    <t>7.231.000</t>
  </si>
  <si>
    <t>513.000</t>
  </si>
  <si>
    <t>Jumlah Petugas yang ditetapkan (Orang/Hari)</t>
  </si>
  <si>
    <t>4. Biaya akomodasi petugas pengujian / kalibrasi meliputi biaya hotel / penginapan sesuai dengan standar SBM ( Standar Biaya Masukan ) yang dibuktikan dengan bill/nota</t>
  </si>
  <si>
    <t>Analytical  Balance</t>
  </si>
  <si>
    <t>Flowmeter (Regulator  Oksigen)</t>
  </si>
  <si>
    <t>Timbangan  Digital</t>
  </si>
  <si>
    <t>Timbangan  Mekanik</t>
  </si>
  <si>
    <t>Laser Terapi</t>
  </si>
  <si>
    <t>Nebulizer with Suction</t>
  </si>
  <si>
    <t>Pneumatic Tourniquet</t>
  </si>
  <si>
    <t>BedSide with Defibrillator</t>
  </si>
  <si>
    <t>Blood Pressure Monitor (BPM)/ Non Infasive Blood
Pressure Monitor (NIBP Monitor)</t>
  </si>
  <si>
    <t>Blood Solution Warmer</t>
  </si>
  <si>
    <t>Cardiotocograph (CTG) / NST</t>
  </si>
  <si>
    <t>Platelets Incubator Agitator</t>
  </si>
  <si>
    <t>Defibrillator/ DC Shock</t>
  </si>
  <si>
    <t xml:space="preserve">Electrocardiograph (ECG) Monitor </t>
  </si>
  <si>
    <t>Ear Nose Trouth (ENT)  Treatment</t>
  </si>
  <si>
    <t>Heart Rate Monitor / ECG Holter</t>
  </si>
  <si>
    <t>Inkubator  Perawatan / Baby Inkubator</t>
  </si>
  <si>
    <t>Laboratorium  Inkubator</t>
  </si>
  <si>
    <t>Laboratorium  Refrigerator</t>
  </si>
  <si>
    <t>Laboratorium  Rotator</t>
  </si>
  <si>
    <t>Mesin Anaesthesi tanpa  Vaporizer tanpa  Ventilator</t>
  </si>
  <si>
    <t>Hotplate Stirer / Plate Thermo Shaker</t>
  </si>
  <si>
    <t>Patient  Warming System</t>
  </si>
  <si>
    <t>Sterilisator Basah</t>
  </si>
  <si>
    <t>Sterilisator  Kering</t>
  </si>
  <si>
    <t>Suction Pump (Alat  Hisap Medik)</t>
  </si>
  <si>
    <t>Ultrasonography (USG)</t>
  </si>
  <si>
    <t>Digital Pressure Meter / Parameter Tester *</t>
  </si>
  <si>
    <t>Electrocardiograph (ECG)  Simulator *</t>
  </si>
  <si>
    <t>Lux Meter *</t>
  </si>
  <si>
    <t>Micropipet  Fix *</t>
  </si>
  <si>
    <t>Micropipet  Fix (mL) *</t>
  </si>
  <si>
    <t>Micropipet  Multi Channel *</t>
  </si>
  <si>
    <t>Micropipet  Variabel *</t>
  </si>
  <si>
    <t>Tachometer *</t>
  </si>
  <si>
    <t>Thermohygrometer Analog *</t>
  </si>
  <si>
    <t>Thermohygrometer Digital *</t>
  </si>
  <si>
    <t>Termometer  Analog *</t>
  </si>
  <si>
    <t>Termometer  Digital *</t>
  </si>
  <si>
    <t>Termometer  Gelas *</t>
  </si>
  <si>
    <t>Termometer Klinik (Clinical Thermometer) *</t>
  </si>
  <si>
    <t>Termometer  Ruang *</t>
  </si>
  <si>
    <t>Termometer  Kulkas *</t>
  </si>
  <si>
    <t>Thermometer  Min-Max *</t>
  </si>
  <si>
    <t>Thermometer Ear *</t>
  </si>
  <si>
    <t>Thermometer IR Head *</t>
  </si>
  <si>
    <t>Pengujian kalibrasi di Fasyankes</t>
  </si>
  <si>
    <t>Pengujian kalibrasi di Laboratorium BPAFK Surabaya</t>
  </si>
  <si>
    <t>PENGUJIAN DAN KALIBRASI ALAT KESEHATAN BPAFK SURABAYA</t>
  </si>
  <si>
    <t xml:space="preserve">Untuk jenis alat yang tertulis merah dan bertanda bintang (*) pelaksanaan kalibrasi dilakukan di Laboratorium BPAFK Surabaya, sehingga jumlah jam alat tidak dihitung </t>
  </si>
  <si>
    <t>Total Jumlah alat kesehatan yang dilakukan pengujian kalibrasi</t>
  </si>
  <si>
    <t>Untuk jenis alat yang tertulis merah dan bertanda bintang (*) pelaksanaan kalibrasi dilakukan di BPAFK Surabaya</t>
  </si>
  <si>
    <r>
      <t xml:space="preserve">DAFTAR TARIF DAN JAM ALAT PENGUJIAN KALIBRASI ALAT KESEHATAN BPAFK SURABAYA BERDASARKAN </t>
    </r>
    <r>
      <rPr>
        <b/>
        <sz val="16"/>
        <color theme="4"/>
        <rFont val="Calibri"/>
        <family val="2"/>
        <scheme val="minor"/>
      </rPr>
      <t>PERMENKEU No. 45 TAHUN 2024 DAN PERDIRJEN YANKES 412/2020</t>
    </r>
  </si>
  <si>
    <t>Tarif (RP) Permenkeu No. 45 Tahun 2024</t>
  </si>
  <si>
    <t>2. Biaya pengujian/kalibrasi meliputi pola tarif (Permenkeu No. 45 Tahun 2024) dan biaya perjalanan dinas petugas (Permenkeu No. 39 Tahun 2024)</t>
  </si>
  <si>
    <t xml:space="preserve">Nomor : HK.02.03/E.X/904/2024 tanggal 13 Februari 2024 tentang Penetapan Biaya Transportasi Petugas Pengujian Kalibrasi Sarana Prasarana Alat Kesehatan di Kab. Sidoarjo, </t>
  </si>
  <si>
    <t>Timbangan  Bayi Digital</t>
  </si>
  <si>
    <t>Timbangan  Bayi Mekanik</t>
  </si>
  <si>
    <t>Timbangan  Dewasa Mekanik*</t>
  </si>
  <si>
    <t>Timbangan  Dewasa Digital*</t>
  </si>
  <si>
    <t>Dosimeter Saku / Personal Dosimeter*</t>
  </si>
  <si>
    <t>Survey Meter*</t>
  </si>
  <si>
    <t>TLD Badge (Golden Card)*</t>
  </si>
  <si>
    <t>TLD Mata (Golden Card)*</t>
  </si>
  <si>
    <t>Oxygen Blender</t>
  </si>
  <si>
    <t>High Flow Nassal Canula (HFNC)</t>
  </si>
  <si>
    <t>Mikroskop*</t>
  </si>
  <si>
    <t>Lampu Tindakan</t>
  </si>
  <si>
    <t>Slit Lamp</t>
  </si>
  <si>
    <t>Light Source</t>
  </si>
  <si>
    <t>Infrared Therapy</t>
  </si>
  <si>
    <t>Lampu Operasi Mobile</t>
  </si>
  <si>
    <t>Bed Side Monitor (Monitor Pasien) / Vital Sign Monitor</t>
  </si>
  <si>
    <t>Electrocardiograph (ECG) Recorder</t>
  </si>
  <si>
    <t>Sphygmomanometer (Tensimeter) Aneroid</t>
  </si>
  <si>
    <t>Sphygmomanometer (Tensimeter) Non Mercury</t>
  </si>
  <si>
    <t>Stirrer</t>
  </si>
  <si>
    <t>Agitator</t>
  </si>
  <si>
    <t>Plate Shaker</t>
  </si>
  <si>
    <t>Ultrasonography (USG) Mata</t>
  </si>
  <si>
    <t>Continous Positive Airways Pressure (CPAP)</t>
  </si>
  <si>
    <t>Ventilator/ Ventilator Anaesthesi</t>
  </si>
  <si>
    <t>Respirator Rate</t>
  </si>
  <si>
    <t>Neopuff</t>
  </si>
  <si>
    <t>Roller Mixer</t>
  </si>
  <si>
    <t>Short Wave Diathermy (SWD)</t>
  </si>
  <si>
    <t>Micro Wave Diathermy (MWD)</t>
  </si>
  <si>
    <t xml:space="preserve">	Electro Convulsive Therapy (ECT)</t>
  </si>
  <si>
    <t>Spectrophotometer</t>
  </si>
  <si>
    <t>Bor Orthopedi</t>
  </si>
  <si>
    <t>Vortex Mixer</t>
  </si>
  <si>
    <t>Dental Mikromotor</t>
  </si>
  <si>
    <t>Dental Scaller</t>
  </si>
  <si>
    <t>PERMENKEU NO. 32 TAHUN 2025 TENTANG STANDAR BIAYA MASUKAN (SBM TAHUN 2026)</t>
  </si>
  <si>
    <t>Kunci Trans.tujuan</t>
  </si>
  <si>
    <t>Tujuan</t>
  </si>
  <si>
    <t>Surabaya-Kota Tujuan</t>
  </si>
  <si>
    <t>Lokal Petugas</t>
  </si>
  <si>
    <t>Surabaya-Tujuan</t>
  </si>
  <si>
    <t>Gresik/Bangkalan/Sidoarjo/Mojokerto</t>
  </si>
  <si>
    <t>Jam Alat (Kepdirjen Yankes 0412/2020)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</si>
</sst>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[$-F800]dddd\,\ mmmm\ dd\,\ yyyy"/>
    <numFmt numFmtId="165" formatCode="_(* #,##0_);_(* \(#,##0\);_(* &quot;-&quot;_);_(@_)"/>
    <numFmt numFmtId="166" formatCode="@\ * &quot;:&quot;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40404"/>
      <name val="Arial"/>
      <family val="2"/>
    </font>
    <font>
      <sz val="10"/>
      <color rgb="FFC00000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40404"/>
      </left>
      <right style="thin">
        <color rgb="FF040404"/>
      </right>
      <top style="thin">
        <color rgb="FF040404"/>
      </top>
      <bottom style="thin">
        <color rgb="FF040404"/>
      </bottom>
      <diagonal/>
    </border>
    <border>
      <left style="thin">
        <color rgb="FF040404"/>
      </left>
      <right/>
      <top style="thin">
        <color rgb="FF040404"/>
      </top>
      <bottom style="thin">
        <color rgb="FF04040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29" fillId="0" borderId="0"/>
    <xf numFmtId="41" fontId="29" fillId="0" borderId="0" applyFont="0" applyFill="0" applyBorder="0" applyAlignment="0" applyProtection="0"/>
  </cellStyleXfs>
  <cellXfs count="16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41" fontId="6" fillId="0" borderId="0" xfId="2" applyFo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shrinkToFit="1"/>
    </xf>
    <xf numFmtId="0" fontId="6" fillId="0" borderId="3" xfId="1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41" fontId="5" fillId="0" borderId="0" xfId="2" applyFont="1" applyAlignment="1">
      <alignment horizontal="center" vertical="top"/>
    </xf>
    <xf numFmtId="41" fontId="5" fillId="0" borderId="0" xfId="2" applyFont="1" applyAlignment="1">
      <alignment horizontal="left" vertical="top"/>
    </xf>
    <xf numFmtId="41" fontId="5" fillId="0" borderId="0" xfId="2" applyFont="1" applyAlignment="1">
      <alignment horizontal="right" vertical="top"/>
    </xf>
    <xf numFmtId="164" fontId="5" fillId="0" borderId="0" xfId="0" applyNumberFormat="1" applyFont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41" fontId="5" fillId="4" borderId="4" xfId="2" applyFont="1" applyFill="1" applyBorder="1" applyAlignment="1">
      <alignment horizontal="center" vertical="center" wrapText="1"/>
    </xf>
    <xf numFmtId="41" fontId="5" fillId="0" borderId="2" xfId="2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/>
    </xf>
    <xf numFmtId="0" fontId="6" fillId="0" borderId="2" xfId="0" applyFont="1" applyBorder="1" applyAlignment="1">
      <alignment vertical="top"/>
    </xf>
    <xf numFmtId="0" fontId="6" fillId="0" borderId="4" xfId="2" applyNumberFormat="1" applyFont="1" applyBorder="1" applyAlignment="1">
      <alignment horizontal="center" vertical="top"/>
    </xf>
    <xf numFmtId="41" fontId="6" fillId="0" borderId="2" xfId="2" applyFont="1" applyBorder="1" applyAlignment="1">
      <alignment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41" fontId="6" fillId="0" borderId="2" xfId="2" applyFont="1" applyBorder="1" applyAlignment="1">
      <alignment horizontal="right" vertical="top"/>
    </xf>
    <xf numFmtId="0" fontId="8" fillId="0" borderId="2" xfId="0" applyFont="1" applyBorder="1" applyAlignment="1">
      <alignment vertical="top"/>
    </xf>
    <xf numFmtId="41" fontId="6" fillId="0" borderId="2" xfId="0" applyNumberFormat="1" applyFont="1" applyBorder="1" applyAlignment="1">
      <alignment vertical="top"/>
    </xf>
    <xf numFmtId="0" fontId="6" fillId="0" borderId="0" xfId="2" applyNumberFormat="1" applyFont="1" applyAlignment="1">
      <alignment horizontal="center" vertical="top"/>
    </xf>
    <xf numFmtId="41" fontId="6" fillId="0" borderId="0" xfId="2" applyFont="1" applyAlignment="1">
      <alignment horizontal="center" vertical="top"/>
    </xf>
    <xf numFmtId="41" fontId="6" fillId="0" borderId="0" xfId="2" applyFont="1" applyAlignment="1">
      <alignment vertical="top"/>
    </xf>
    <xf numFmtId="41" fontId="6" fillId="0" borderId="0" xfId="2" applyFont="1" applyAlignment="1">
      <alignment horizontal="right" vertical="top"/>
    </xf>
    <xf numFmtId="166" fontId="6" fillId="0" borderId="0" xfId="0" applyNumberFormat="1" applyFont="1" applyAlignment="1">
      <alignment vertical="top"/>
    </xf>
    <xf numFmtId="0" fontId="6" fillId="0" borderId="0" xfId="2" applyNumberFormat="1" applyFont="1" applyAlignment="1">
      <alignment vertical="top"/>
    </xf>
    <xf numFmtId="0" fontId="8" fillId="0" borderId="0" xfId="0" applyFont="1" applyAlignment="1">
      <alignment vertical="top"/>
    </xf>
    <xf numFmtId="0" fontId="13" fillId="0" borderId="8" xfId="0" applyFont="1" applyBorder="1" applyAlignment="1">
      <alignment horizontal="right"/>
    </xf>
    <xf numFmtId="0" fontId="13" fillId="0" borderId="9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6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3" fontId="6" fillId="0" borderId="6" xfId="0" applyNumberFormat="1" applyFont="1" applyBorder="1"/>
    <xf numFmtId="0" fontId="5" fillId="4" borderId="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3" fontId="6" fillId="0" borderId="2" xfId="0" applyNumberFormat="1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2" xfId="0" applyNumberFormat="1" applyFont="1" applyBorder="1"/>
    <xf numFmtId="3" fontId="8" fillId="0" borderId="3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6" fillId="0" borderId="13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5" fillId="0" borderId="13" xfId="0" applyFont="1" applyBorder="1"/>
    <xf numFmtId="0" fontId="6" fillId="0" borderId="13" xfId="0" applyFont="1" applyBorder="1"/>
    <xf numFmtId="0" fontId="6" fillId="0" borderId="13" xfId="0" quotePrefix="1" applyFont="1" applyBorder="1"/>
    <xf numFmtId="3" fontId="17" fillId="0" borderId="6" xfId="0" applyNumberFormat="1" applyFont="1" applyBorder="1"/>
    <xf numFmtId="3" fontId="18" fillId="0" borderId="2" xfId="0" applyNumberFormat="1" applyFont="1" applyBorder="1" applyAlignment="1">
      <alignment horizontal="left" vertical="center"/>
    </xf>
    <xf numFmtId="0" fontId="19" fillId="0" borderId="19" xfId="0" applyFont="1" applyBorder="1" applyAlignment="1">
      <alignment horizontal="left" vertical="top"/>
    </xf>
    <xf numFmtId="0" fontId="19" fillId="0" borderId="20" xfId="0" applyFont="1" applyBorder="1" applyAlignment="1">
      <alignment vertical="top"/>
    </xf>
    <xf numFmtId="0" fontId="20" fillId="0" borderId="4" xfId="0" applyFont="1" applyBorder="1" applyAlignment="1">
      <alignment horizontal="center"/>
    </xf>
    <xf numFmtId="3" fontId="20" fillId="0" borderId="2" xfId="0" applyNumberFormat="1" applyFont="1" applyBorder="1" applyAlignment="1">
      <alignment horizontal="left" vertical="center"/>
    </xf>
    <xf numFmtId="3" fontId="20" fillId="0" borderId="2" xfId="0" applyNumberFormat="1" applyFont="1" applyBorder="1" applyAlignment="1">
      <alignment horizontal="center"/>
    </xf>
    <xf numFmtId="0" fontId="19" fillId="0" borderId="19" xfId="0" applyFont="1" applyBorder="1" applyAlignment="1">
      <alignment vertical="top"/>
    </xf>
    <xf numFmtId="3" fontId="9" fillId="0" borderId="2" xfId="0" applyNumberFormat="1" applyFont="1" applyBorder="1" applyAlignment="1">
      <alignment horizontal="center"/>
    </xf>
    <xf numFmtId="0" fontId="21" fillId="0" borderId="21" xfId="0" applyFont="1" applyBorder="1" applyAlignment="1">
      <alignment vertical="top"/>
    </xf>
    <xf numFmtId="0" fontId="20" fillId="0" borderId="3" xfId="0" applyFont="1" applyBorder="1"/>
    <xf numFmtId="3" fontId="20" fillId="0" borderId="3" xfId="0" applyNumberFormat="1" applyFont="1" applyBorder="1" applyAlignment="1">
      <alignment horizontal="center"/>
    </xf>
    <xf numFmtId="3" fontId="20" fillId="0" borderId="12" xfId="0" applyNumberFormat="1" applyFont="1" applyBorder="1" applyAlignment="1">
      <alignment horizontal="center"/>
    </xf>
    <xf numFmtId="0" fontId="5" fillId="0" borderId="0" xfId="0" applyFont="1"/>
    <xf numFmtId="41" fontId="16" fillId="0" borderId="0" xfId="0" applyNumberFormat="1" applyFont="1"/>
    <xf numFmtId="0" fontId="12" fillId="0" borderId="0" xfId="0" applyFont="1"/>
    <xf numFmtId="0" fontId="13" fillId="0" borderId="0" xfId="0" applyFont="1"/>
    <xf numFmtId="3" fontId="13" fillId="0" borderId="0" xfId="0" applyNumberFormat="1" applyFont="1" applyAlignment="1">
      <alignment horizontal="center"/>
    </xf>
    <xf numFmtId="0" fontId="6" fillId="0" borderId="0" xfId="0" quotePrefix="1" applyFont="1"/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1" fontId="6" fillId="0" borderId="0" xfId="2" applyNumberFormat="1" applyFont="1" applyBorder="1" applyAlignment="1">
      <alignment horizontal="right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13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1" fontId="16" fillId="7" borderId="0" xfId="0" applyNumberFormat="1" applyFont="1" applyFill="1"/>
    <xf numFmtId="0" fontId="23" fillId="0" borderId="0" xfId="0" applyFont="1" applyAlignment="1">
      <alignment vertical="top"/>
    </xf>
    <xf numFmtId="0" fontId="24" fillId="0" borderId="13" xfId="0" applyFont="1" applyBorder="1"/>
    <xf numFmtId="0" fontId="22" fillId="0" borderId="13" xfId="0" applyFont="1" applyBorder="1"/>
    <xf numFmtId="0" fontId="8" fillId="0" borderId="0" xfId="0" applyFont="1" applyAlignment="1">
      <alignment horizontal="center" vertical="top"/>
    </xf>
    <xf numFmtId="0" fontId="6" fillId="0" borderId="22" xfId="0" applyFont="1" applyBorder="1" applyAlignment="1">
      <alignment vertical="top"/>
    </xf>
    <xf numFmtId="3" fontId="9" fillId="0" borderId="3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0" fontId="0" fillId="10" borderId="0" xfId="0" applyFill="1"/>
    <xf numFmtId="0" fontId="16" fillId="0" borderId="2" xfId="0" applyFont="1" applyBorder="1" applyAlignment="1">
      <alignment horizontal="center" vertical="top"/>
    </xf>
    <xf numFmtId="0" fontId="27" fillId="0" borderId="2" xfId="0" applyFont="1" applyBorder="1" applyAlignment="1">
      <alignment horizontal="center" vertical="top"/>
    </xf>
    <xf numFmtId="0" fontId="27" fillId="0" borderId="4" xfId="2" applyNumberFormat="1" applyFont="1" applyBorder="1" applyAlignment="1">
      <alignment horizontal="center" vertical="top"/>
    </xf>
    <xf numFmtId="41" fontId="27" fillId="0" borderId="2" xfId="2" applyFont="1" applyBorder="1" applyAlignment="1">
      <alignment horizontal="center" vertical="top"/>
    </xf>
    <xf numFmtId="0" fontId="27" fillId="0" borderId="3" xfId="0" applyFont="1" applyBorder="1" applyAlignment="1">
      <alignment horizontal="center" vertical="top"/>
    </xf>
    <xf numFmtId="0" fontId="27" fillId="0" borderId="4" xfId="0" applyFont="1" applyBorder="1" applyAlignment="1">
      <alignment horizontal="center" vertical="top"/>
    </xf>
    <xf numFmtId="41" fontId="27" fillId="0" borderId="2" xfId="0" applyNumberFormat="1" applyFont="1" applyBorder="1" applyAlignment="1">
      <alignment vertical="top"/>
    </xf>
    <xf numFmtId="41" fontId="27" fillId="0" borderId="2" xfId="2" applyFont="1" applyBorder="1" applyAlignment="1">
      <alignment horizontal="right" vertical="top"/>
    </xf>
    <xf numFmtId="0" fontId="16" fillId="0" borderId="0" xfId="0" applyFont="1" applyAlignment="1">
      <alignment horizontal="center" vertical="top"/>
    </xf>
    <xf numFmtId="0" fontId="28" fillId="0" borderId="13" xfId="0" applyFont="1" applyBorder="1" applyAlignment="1">
      <alignment vertical="top"/>
    </xf>
    <xf numFmtId="0" fontId="6" fillId="0" borderId="3" xfId="0" applyFont="1" applyBorder="1" applyAlignment="1">
      <alignment horizontal="center"/>
    </xf>
    <xf numFmtId="0" fontId="9" fillId="0" borderId="2" xfId="0" applyFont="1" applyBorder="1" applyAlignment="1">
      <alignment vertical="top"/>
    </xf>
    <xf numFmtId="166" fontId="5" fillId="0" borderId="0" xfId="0" applyNumberFormat="1" applyFont="1" applyAlignment="1">
      <alignment vertical="top"/>
    </xf>
    <xf numFmtId="0" fontId="5" fillId="0" borderId="0" xfId="2" applyNumberFormat="1" applyFont="1" applyAlignment="1">
      <alignment horizontal="center" vertical="top"/>
    </xf>
    <xf numFmtId="0" fontId="5" fillId="0" borderId="0" xfId="2" applyNumberFormat="1" applyFont="1" applyAlignment="1">
      <alignment vertical="top"/>
    </xf>
    <xf numFmtId="167" fontId="6" fillId="0" borderId="0" xfId="0" applyNumberFormat="1" applyFont="1" applyAlignment="1">
      <alignment horizontal="center"/>
    </xf>
    <xf numFmtId="0" fontId="2" fillId="9" borderId="0" xfId="0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30" fillId="0" borderId="0" xfId="5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2" xfId="0" applyBorder="1"/>
    <xf numFmtId="0" fontId="5" fillId="5" borderId="18" xfId="0" applyFont="1" applyFill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16" fillId="7" borderId="13" xfId="0" applyFont="1" applyFill="1" applyBorder="1" applyAlignment="1">
      <alignment horizontal="center"/>
    </xf>
    <xf numFmtId="0" fontId="16" fillId="7" borderId="0" xfId="0" applyFont="1" applyFill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26" fillId="8" borderId="15" xfId="0" applyFont="1" applyFill="1" applyBorder="1" applyAlignment="1">
      <alignment horizontal="center" vertical="center"/>
    </xf>
    <xf numFmtId="0" fontId="26" fillId="8" borderId="16" xfId="0" applyFont="1" applyFill="1" applyBorder="1" applyAlignment="1">
      <alignment horizontal="center" vertical="center"/>
    </xf>
    <xf numFmtId="0" fontId="26" fillId="8" borderId="17" xfId="0" applyFont="1" applyFill="1" applyBorder="1" applyAlignment="1">
      <alignment horizontal="center" vertical="center"/>
    </xf>
    <xf numFmtId="166" fontId="22" fillId="6" borderId="18" xfId="0" applyNumberFormat="1" applyFont="1" applyFill="1" applyBorder="1" applyAlignment="1">
      <alignment horizontal="left" vertical="top"/>
    </xf>
    <xf numFmtId="166" fontId="22" fillId="6" borderId="3" xfId="0" applyNumberFormat="1" applyFont="1" applyFill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166" fontId="16" fillId="0" borderId="13" xfId="0" applyNumberFormat="1" applyFont="1" applyBorder="1" applyAlignment="1">
      <alignment horizontal="left" vertical="top"/>
    </xf>
    <xf numFmtId="166" fontId="16" fillId="0" borderId="0" xfId="0" applyNumberFormat="1" applyFont="1" applyAlignment="1">
      <alignment horizontal="left" vertical="top"/>
    </xf>
    <xf numFmtId="0" fontId="22" fillId="6" borderId="4" xfId="0" applyFont="1" applyFill="1" applyBorder="1" applyAlignment="1">
      <alignment horizontal="left" vertical="top"/>
    </xf>
    <xf numFmtId="0" fontId="22" fillId="6" borderId="2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1" fontId="27" fillId="0" borderId="5" xfId="0" applyNumberFormat="1" applyFont="1" applyBorder="1" applyAlignment="1">
      <alignment horizontal="center"/>
    </xf>
    <xf numFmtId="1" fontId="27" fillId="0" borderId="6" xfId="0" applyNumberFormat="1" applyFont="1" applyBorder="1" applyAlignment="1">
      <alignment horizontal="center"/>
    </xf>
    <xf numFmtId="1" fontId="27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</cellXfs>
  <cellStyles count="7">
    <cellStyle name="Comma" xfId="1" builtinId="3"/>
    <cellStyle name="Comma [0]" xfId="2" builtinId="6"/>
    <cellStyle name="Comma [0] 2" xfId="3" xr:uid="{00000000-0005-0000-0000-000002000000}"/>
    <cellStyle name="Koma [0] 2" xfId="6" xr:uid="{B3454417-69FA-4B76-BB51-A3BFDD5419A2}"/>
    <cellStyle name="Normal" xfId="0" builtinId="0"/>
    <cellStyle name="Normal 2" xfId="5" xr:uid="{A0AA0F62-1E05-4275-9333-0108F8D8899A}"/>
    <cellStyle name="Normal 8 2" xfId="4" xr:uid="{00000000-0005-0000-0000-000004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3" formatCode="#,##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40404"/>
        <name val="Arial"/>
        <scheme val="none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rgb="FF040404"/>
        </left>
        <right style="thin">
          <color rgb="FF040404"/>
        </right>
        <top style="thin">
          <color rgb="FF040404"/>
        </top>
        <bottom style="thin">
          <color rgb="FF04040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142529</xdr:colOff>
      <xdr:row>5</xdr:row>
      <xdr:rowOff>17639</xdr:rowOff>
    </xdr:from>
    <xdr:to>
      <xdr:col>11</xdr:col>
      <xdr:colOff>2652889</xdr:colOff>
      <xdr:row>19</xdr:row>
      <xdr:rowOff>130529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3D7A9AF9-042D-A54C-0953-BBB307F3ADFB}"/>
            </a:ext>
          </a:extLst>
        </xdr:cNvPr>
        <xdr:cNvSpPr/>
      </xdr:nvSpPr>
      <xdr:spPr>
        <a:xfrm>
          <a:off x="10006196" y="821972"/>
          <a:ext cx="2510360" cy="303389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1100" b="1" u="sng">
              <a:solidFill>
                <a:sysClr val="windowText" lastClr="000000"/>
              </a:solidFill>
            </a:rPr>
            <a:t>CARA PENGGUNAAN </a:t>
          </a:r>
          <a:r>
            <a:rPr lang="en-ID" sz="1100" b="1" baseline="0">
              <a:solidFill>
                <a:sysClr val="windowText" lastClr="000000"/>
              </a:solidFill>
            </a:rPr>
            <a:t>:</a:t>
          </a:r>
        </a:p>
        <a:p>
          <a:pPr algn="l"/>
          <a:r>
            <a:rPr lang="en-ID" sz="1100" baseline="0">
              <a:solidFill>
                <a:sysClr val="windowText" lastClr="000000"/>
              </a:solidFill>
            </a:rPr>
            <a:t>1. Isi kolom jumlah alat sesuai dengan jenis alat yang dimiliki oleh fasyankes</a:t>
          </a:r>
          <a:br>
            <a:rPr lang="en-ID" sz="1100" baseline="0">
              <a:solidFill>
                <a:sysClr val="windowText" lastClr="000000"/>
              </a:solidFill>
            </a:rPr>
          </a:br>
          <a:r>
            <a:rPr lang="en-ID" sz="1100" baseline="0">
              <a:solidFill>
                <a:sysClr val="windowText" lastClr="000000"/>
              </a:solidFill>
            </a:rPr>
            <a:t>2. Isi jumlah petugas yang akan melaksanakan pengujian/kalibrasi disesuaikan dengan jumlah alat (lihat tabel di </a:t>
          </a:r>
          <a:r>
            <a:rPr lang="en-ID" sz="1100" baseline="0">
              <a:solidFill>
                <a:srgbClr val="FF0000"/>
              </a:solidFill>
            </a:rPr>
            <a:t>KETERANGAN</a:t>
          </a:r>
          <a:r>
            <a:rPr lang="en-ID" sz="1100" baseline="0">
              <a:solidFill>
                <a:sysClr val="windowText" lastClr="000000"/>
              </a:solidFill>
            </a:rPr>
            <a:t>)</a:t>
          </a:r>
          <a:br>
            <a:rPr lang="en-ID" sz="1100" baseline="0">
              <a:solidFill>
                <a:sysClr val="windowText" lastClr="000000"/>
              </a:solidFill>
            </a:rPr>
          </a:br>
          <a:r>
            <a:rPr lang="en-ID" sz="1100" baseline="0">
              <a:solidFill>
                <a:sysClr val="windowText" lastClr="000000"/>
              </a:solidFill>
            </a:rPr>
            <a:t>3. Isi nama fasyankes </a:t>
          </a:r>
          <a:br>
            <a:rPr lang="en-ID" sz="1100" baseline="0">
              <a:solidFill>
                <a:sysClr val="windowText" lastClr="000000"/>
              </a:solidFill>
            </a:rPr>
          </a:br>
          <a:r>
            <a:rPr lang="en-ID" sz="1100" baseline="0">
              <a:solidFill>
                <a:sysClr val="windowText" lastClr="000000"/>
              </a:solidFill>
            </a:rPr>
            <a:t>4. Isi alamat fasyankes (optional)</a:t>
          </a:r>
          <a:br>
            <a:rPr lang="en-ID" sz="1100" baseline="0">
              <a:solidFill>
                <a:sysClr val="windowText" lastClr="000000"/>
              </a:solidFill>
            </a:rPr>
          </a:br>
          <a:r>
            <a:rPr lang="en-ID" sz="1100" baseline="0">
              <a:solidFill>
                <a:sysClr val="windowText" lastClr="000000"/>
              </a:solidFill>
            </a:rPr>
            <a:t>5. Isi/pilih kabupaten/ kota lokasi fasyankes</a:t>
          </a:r>
          <a:br>
            <a:rPr lang="en-ID" sz="1100" baseline="0">
              <a:solidFill>
                <a:sysClr val="windowText" lastClr="000000"/>
              </a:solidFill>
            </a:rPr>
          </a:br>
          <a:r>
            <a:rPr lang="en-ID" sz="1100" baseline="0">
              <a:solidFill>
                <a:sysClr val="windowText" lastClr="000000"/>
              </a:solidFill>
            </a:rPr>
            <a:t>6. Isi provinsi fasyankes (optional)</a:t>
          </a:r>
          <a:br>
            <a:rPr lang="en-ID" sz="1100" baseline="0">
              <a:solidFill>
                <a:sysClr val="windowText" lastClr="000000"/>
              </a:solidFill>
            </a:rPr>
          </a:br>
          <a:r>
            <a:rPr lang="en-ID" sz="1100" baseline="0">
              <a:solidFill>
                <a:sysClr val="windowText" lastClr="000000"/>
              </a:solidFill>
            </a:rPr>
            <a:t>7. Total estimasi biaya pengujian/ kalibrasi akan langsung terakumulasi</a:t>
          </a:r>
          <a:endParaRPr lang="en-ID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%23GoogleDrive/FORMULASI%20PERHITUNGAN%20BIAYA%20PK/Formulasi%20KAK/Formulasi-Penawaran-Kalibrasi-Alkes-2025.xlsx" TargetMode="External"/><Relationship Id="rId2" Type="http://schemas.openxmlformats.org/officeDocument/2006/relationships/externalLinkPath" Target="file:///D:\%23GoogleDrive\FORMULASI%20PERHITUNGAN%20BIAYA%20PK\Formulasi%20KAK\Formulasi-Penawaran-Kalibrasi-Alkes-2025.xlsx" TargetMode="External"/><Relationship Id="rId1" Type="http://schemas.openxmlformats.org/officeDocument/2006/relationships/externalLinkPath" Target="/%23GoogleDrive/FORMULASI%20PERHITUNGAN%20BIAYA%20PK/Formulasi%20KAK/Formulasi-Penawaran-Kalibrasi-Alkes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ftrTarif&amp;JamAlat"/>
      <sheetName val="HitungTarif&amp;JamAlat"/>
      <sheetName val="LIST SBM"/>
    </sheetNames>
    <sheetDataSet>
      <sheetData sheetId="0"/>
      <sheetData sheetId="1">
        <row r="21">
          <cell r="T21">
            <v>6</v>
          </cell>
        </row>
        <row r="25">
          <cell r="T25">
            <v>1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B4:G418" totalsRowCount="1" headerRowDxfId="17" dataDxfId="15" totalsRowDxfId="13" headerRowBorderDxfId="16" tableBorderDxfId="14" totalsRowBorderDxfId="12">
  <autoFilter ref="B4:G417" xr:uid="{00000000-0009-0000-0100-000004000000}"/>
  <tableColumns count="6">
    <tableColumn id="1" xr3:uid="{00000000-0010-0000-0000-000001000000}" name="NO" dataDxfId="11" totalsRowDxfId="10"/>
    <tableColumn id="2" xr3:uid="{00000000-0010-0000-0000-000002000000}" name="WILAYAH FASYANKES" dataDxfId="9" totalsRowDxfId="8"/>
    <tableColumn id="3" xr3:uid="{00000000-0010-0000-0000-000003000000}" name="UANG HARIAN" dataDxfId="7" totalsRowDxfId="6"/>
    <tableColumn id="4" xr3:uid="{00000000-0010-0000-0000-000004000000}" name="PENGINAPAN" dataDxfId="5" totalsRowDxfId="4"/>
    <tableColumn id="5" xr3:uid="{00000000-0010-0000-0000-000005000000}" name="TIKET PESAWAT" dataDxfId="3" totalsRowDxfId="2"/>
    <tableColumn id="6" xr3:uid="{00000000-0010-0000-0000-000006000000}" name="TAKSI / TRANS KABUPATEN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4"/>
  <sheetViews>
    <sheetView tabSelected="1" topLeftCell="A3" zoomScaleNormal="100" workbookViewId="0">
      <selection activeCell="E4" sqref="E4"/>
    </sheetView>
  </sheetViews>
  <sheetFormatPr defaultColWidth="9.453125" defaultRowHeight="13" x14ac:dyDescent="0.3"/>
  <cols>
    <col min="1" max="1" width="8.453125" style="1" customWidth="1"/>
    <col min="2" max="2" width="63.54296875" style="1" customWidth="1"/>
    <col min="3" max="3" width="28.90625" style="2" bestFit="1" customWidth="1"/>
    <col min="4" max="4" width="10.54296875" style="3" customWidth="1"/>
    <col min="5" max="5" width="5.54296875" style="2" customWidth="1"/>
    <col min="6" max="6" width="8.54296875" style="2" customWidth="1"/>
    <col min="7" max="9" width="9.453125" style="1"/>
    <col min="10" max="10" width="24.90625" style="94" bestFit="1" customWidth="1"/>
    <col min="11" max="16384" width="9.453125" style="1"/>
  </cols>
  <sheetData>
    <row r="1" spans="1:10" ht="36.65" customHeight="1" x14ac:dyDescent="0.3">
      <c r="A1" s="127" t="s">
        <v>596</v>
      </c>
      <c r="B1" s="127"/>
      <c r="C1" s="127"/>
      <c r="D1" s="127"/>
      <c r="E1" s="127"/>
      <c r="F1" s="127"/>
    </row>
    <row r="2" spans="1:10" x14ac:dyDescent="0.3">
      <c r="E2" s="163"/>
      <c r="F2" s="163"/>
    </row>
    <row r="3" spans="1:10" s="2" customFormat="1" ht="52" x14ac:dyDescent="0.3">
      <c r="A3" s="4" t="s">
        <v>49</v>
      </c>
      <c r="B3" s="4" t="s">
        <v>50</v>
      </c>
      <c r="C3" s="4" t="s">
        <v>51</v>
      </c>
      <c r="D3" s="5" t="s">
        <v>597</v>
      </c>
      <c r="E3" s="164" t="s">
        <v>644</v>
      </c>
      <c r="F3" s="165"/>
      <c r="I3" s="128"/>
      <c r="J3" s="94"/>
    </row>
    <row r="4" spans="1:10" x14ac:dyDescent="0.3">
      <c r="A4" s="7">
        <v>1</v>
      </c>
      <c r="B4" s="12" t="s">
        <v>544</v>
      </c>
      <c r="C4" s="9" t="s">
        <v>1</v>
      </c>
      <c r="D4" s="10">
        <v>180000</v>
      </c>
      <c r="E4" s="11">
        <v>60</v>
      </c>
      <c r="F4" s="6" t="s">
        <v>0</v>
      </c>
    </row>
    <row r="5" spans="1:10" x14ac:dyDescent="0.3">
      <c r="A5" s="7">
        <v>2</v>
      </c>
      <c r="B5" s="8" t="s">
        <v>571</v>
      </c>
      <c r="C5" s="9" t="s">
        <v>1</v>
      </c>
      <c r="D5" s="10">
        <v>744000</v>
      </c>
      <c r="E5" s="11">
        <v>120</v>
      </c>
      <c r="F5" s="6" t="s">
        <v>0</v>
      </c>
      <c r="H5" s="129"/>
    </row>
    <row r="6" spans="1:10" x14ac:dyDescent="0.3">
      <c r="A6" s="7">
        <v>3</v>
      </c>
      <c r="B6" s="8" t="s">
        <v>572</v>
      </c>
      <c r="C6" s="9" t="s">
        <v>1</v>
      </c>
      <c r="D6" s="10">
        <v>840000</v>
      </c>
      <c r="E6" s="11">
        <v>120</v>
      </c>
      <c r="F6" s="6" t="s">
        <v>0</v>
      </c>
    </row>
    <row r="7" spans="1:10" x14ac:dyDescent="0.3">
      <c r="A7" s="7">
        <v>4</v>
      </c>
      <c r="B7" s="12" t="s">
        <v>545</v>
      </c>
      <c r="C7" s="9" t="s">
        <v>2</v>
      </c>
      <c r="D7" s="10">
        <v>192000</v>
      </c>
      <c r="E7" s="11">
        <v>40</v>
      </c>
      <c r="F7" s="6" t="s">
        <v>0</v>
      </c>
      <c r="H7" s="129"/>
    </row>
    <row r="8" spans="1:10" x14ac:dyDescent="0.3">
      <c r="A8" s="7">
        <v>5</v>
      </c>
      <c r="B8" s="8" t="s">
        <v>573</v>
      </c>
      <c r="C8" s="9" t="s">
        <v>1</v>
      </c>
      <c r="D8" s="10">
        <v>450000</v>
      </c>
      <c r="E8" s="11">
        <v>40</v>
      </c>
      <c r="F8" s="6" t="s">
        <v>0</v>
      </c>
    </row>
    <row r="9" spans="1:10" x14ac:dyDescent="0.3">
      <c r="A9" s="7">
        <v>6</v>
      </c>
      <c r="B9" s="8" t="s">
        <v>574</v>
      </c>
      <c r="C9" s="9" t="s">
        <v>1</v>
      </c>
      <c r="D9" s="10">
        <v>288000</v>
      </c>
      <c r="E9" s="11">
        <v>90</v>
      </c>
      <c r="F9" s="6" t="s">
        <v>0</v>
      </c>
      <c r="H9" s="129"/>
    </row>
    <row r="10" spans="1:10" x14ac:dyDescent="0.3">
      <c r="A10" s="7">
        <v>7</v>
      </c>
      <c r="B10" s="8" t="s">
        <v>575</v>
      </c>
      <c r="C10" s="9" t="s">
        <v>1</v>
      </c>
      <c r="D10" s="10">
        <v>288000</v>
      </c>
      <c r="E10" s="11">
        <v>90</v>
      </c>
      <c r="F10" s="6" t="s">
        <v>0</v>
      </c>
    </row>
    <row r="11" spans="1:10" x14ac:dyDescent="0.3">
      <c r="A11" s="7">
        <v>8</v>
      </c>
      <c r="B11" s="8" t="s">
        <v>576</v>
      </c>
      <c r="C11" s="9" t="s">
        <v>3</v>
      </c>
      <c r="D11" s="10">
        <v>288000</v>
      </c>
      <c r="E11" s="11">
        <v>90</v>
      </c>
      <c r="F11" s="6" t="s">
        <v>0</v>
      </c>
      <c r="H11" s="129"/>
    </row>
    <row r="12" spans="1:10" x14ac:dyDescent="0.3">
      <c r="A12" s="7">
        <v>9</v>
      </c>
      <c r="B12" s="8" t="s">
        <v>577</v>
      </c>
      <c r="C12" s="9" t="s">
        <v>1</v>
      </c>
      <c r="D12" s="10">
        <v>384000</v>
      </c>
      <c r="E12" s="11">
        <v>90</v>
      </c>
      <c r="F12" s="6" t="s">
        <v>0</v>
      </c>
    </row>
    <row r="13" spans="1:10" x14ac:dyDescent="0.3">
      <c r="A13" s="7">
        <v>10</v>
      </c>
      <c r="B13" s="8" t="s">
        <v>578</v>
      </c>
      <c r="C13" s="9" t="s">
        <v>1</v>
      </c>
      <c r="D13" s="10">
        <v>384000</v>
      </c>
      <c r="E13" s="11">
        <v>62</v>
      </c>
      <c r="F13" s="6" t="s">
        <v>0</v>
      </c>
      <c r="H13" s="129"/>
    </row>
    <row r="14" spans="1:10" x14ac:dyDescent="0.3">
      <c r="A14" s="7">
        <v>11</v>
      </c>
      <c r="B14" s="8" t="s">
        <v>579</v>
      </c>
      <c r="C14" s="9" t="s">
        <v>1</v>
      </c>
      <c r="D14" s="10">
        <v>672000</v>
      </c>
      <c r="E14" s="11">
        <v>120</v>
      </c>
      <c r="F14" s="6" t="s">
        <v>0</v>
      </c>
    </row>
    <row r="15" spans="1:10" x14ac:dyDescent="0.3">
      <c r="A15" s="7">
        <v>12</v>
      </c>
      <c r="B15" s="8" t="s">
        <v>580</v>
      </c>
      <c r="C15" s="9" t="s">
        <v>1</v>
      </c>
      <c r="D15" s="10">
        <v>732000</v>
      </c>
      <c r="E15" s="11">
        <v>120</v>
      </c>
      <c r="F15" s="6" t="s">
        <v>0</v>
      </c>
      <c r="H15" s="129"/>
    </row>
    <row r="16" spans="1:10" x14ac:dyDescent="0.3">
      <c r="A16" s="7">
        <v>13</v>
      </c>
      <c r="B16" s="8" t="s">
        <v>581</v>
      </c>
      <c r="C16" s="9" t="s">
        <v>1</v>
      </c>
      <c r="D16" s="10">
        <v>168000</v>
      </c>
      <c r="E16" s="11">
        <v>90</v>
      </c>
      <c r="F16" s="6" t="s">
        <v>0</v>
      </c>
    </row>
    <row r="17" spans="1:6" x14ac:dyDescent="0.3">
      <c r="A17" s="7">
        <v>14</v>
      </c>
      <c r="B17" s="13" t="s">
        <v>582</v>
      </c>
      <c r="C17" s="9" t="s">
        <v>1</v>
      </c>
      <c r="D17" s="10">
        <v>168000</v>
      </c>
      <c r="E17" s="11">
        <v>90</v>
      </c>
      <c r="F17" s="6" t="s">
        <v>0</v>
      </c>
    </row>
    <row r="18" spans="1:6" x14ac:dyDescent="0.3">
      <c r="A18" s="7">
        <v>15</v>
      </c>
      <c r="B18" s="8" t="s">
        <v>583</v>
      </c>
      <c r="C18" s="9" t="s">
        <v>1</v>
      </c>
      <c r="D18" s="10">
        <v>408000</v>
      </c>
      <c r="E18" s="11">
        <v>90</v>
      </c>
      <c r="F18" s="6" t="s">
        <v>0</v>
      </c>
    </row>
    <row r="19" spans="1:6" x14ac:dyDescent="0.3">
      <c r="A19" s="7">
        <v>16</v>
      </c>
      <c r="B19" s="8" t="s">
        <v>584</v>
      </c>
      <c r="C19" s="9" t="s">
        <v>1</v>
      </c>
      <c r="D19" s="10">
        <v>216000</v>
      </c>
      <c r="E19" s="11">
        <v>90</v>
      </c>
      <c r="F19" s="6" t="s">
        <v>0</v>
      </c>
    </row>
    <row r="20" spans="1:6" x14ac:dyDescent="0.3">
      <c r="A20" s="7">
        <v>17</v>
      </c>
      <c r="B20" s="8" t="s">
        <v>585</v>
      </c>
      <c r="C20" s="9" t="s">
        <v>1</v>
      </c>
      <c r="D20" s="10">
        <v>276000</v>
      </c>
      <c r="E20" s="11">
        <v>90</v>
      </c>
      <c r="F20" s="6" t="s">
        <v>0</v>
      </c>
    </row>
    <row r="21" spans="1:6" x14ac:dyDescent="0.3">
      <c r="A21" s="7">
        <v>18</v>
      </c>
      <c r="B21" s="8" t="s">
        <v>586</v>
      </c>
      <c r="C21" s="9" t="s">
        <v>1</v>
      </c>
      <c r="D21" s="10">
        <v>276000</v>
      </c>
      <c r="E21" s="11">
        <v>90</v>
      </c>
      <c r="F21" s="6" t="s">
        <v>0</v>
      </c>
    </row>
    <row r="22" spans="1:6" x14ac:dyDescent="0.3">
      <c r="A22" s="7">
        <v>19</v>
      </c>
      <c r="B22" s="8" t="s">
        <v>587</v>
      </c>
      <c r="C22" s="9" t="s">
        <v>1</v>
      </c>
      <c r="D22" s="10">
        <v>230000</v>
      </c>
      <c r="E22" s="11">
        <v>90</v>
      </c>
      <c r="F22" s="6" t="s">
        <v>0</v>
      </c>
    </row>
    <row r="23" spans="1:6" x14ac:dyDescent="0.3">
      <c r="A23" s="7">
        <v>20</v>
      </c>
      <c r="B23" s="8" t="s">
        <v>588</v>
      </c>
      <c r="C23" s="9" t="s">
        <v>1</v>
      </c>
      <c r="D23" s="10">
        <v>216000</v>
      </c>
      <c r="E23" s="11">
        <v>90</v>
      </c>
      <c r="F23" s="6" t="s">
        <v>0</v>
      </c>
    </row>
    <row r="24" spans="1:6" x14ac:dyDescent="0.3">
      <c r="A24" s="7">
        <v>21</v>
      </c>
      <c r="B24" s="8" t="s">
        <v>589</v>
      </c>
      <c r="C24" s="9" t="s">
        <v>1</v>
      </c>
      <c r="D24" s="10">
        <v>216000</v>
      </c>
      <c r="E24" s="11">
        <v>90</v>
      </c>
      <c r="F24" s="6" t="s">
        <v>0</v>
      </c>
    </row>
    <row r="25" spans="1:6" x14ac:dyDescent="0.3">
      <c r="A25" s="7">
        <v>22</v>
      </c>
      <c r="B25" s="12" t="s">
        <v>601</v>
      </c>
      <c r="C25" s="9" t="s">
        <v>1</v>
      </c>
      <c r="D25" s="10">
        <v>180000</v>
      </c>
      <c r="E25" s="11">
        <v>90</v>
      </c>
      <c r="F25" s="6" t="s">
        <v>0</v>
      </c>
    </row>
    <row r="26" spans="1:6" x14ac:dyDescent="0.3">
      <c r="A26" s="7">
        <v>23</v>
      </c>
      <c r="B26" s="12" t="s">
        <v>600</v>
      </c>
      <c r="C26" s="9" t="s">
        <v>1</v>
      </c>
      <c r="D26" s="10">
        <v>180000</v>
      </c>
      <c r="E26" s="11">
        <v>90</v>
      </c>
      <c r="F26" s="6" t="s">
        <v>0</v>
      </c>
    </row>
    <row r="27" spans="1:6" x14ac:dyDescent="0.3">
      <c r="A27" s="7">
        <v>24</v>
      </c>
      <c r="B27" s="12" t="s">
        <v>546</v>
      </c>
      <c r="C27" s="9" t="s">
        <v>1</v>
      </c>
      <c r="D27" s="10">
        <v>168000</v>
      </c>
      <c r="E27" s="11">
        <v>60</v>
      </c>
      <c r="F27" s="6" t="s">
        <v>0</v>
      </c>
    </row>
    <row r="28" spans="1:6" x14ac:dyDescent="0.3">
      <c r="A28" s="7">
        <v>25</v>
      </c>
      <c r="B28" s="12" t="s">
        <v>547</v>
      </c>
      <c r="C28" s="9" t="s">
        <v>1</v>
      </c>
      <c r="D28" s="10">
        <v>168000</v>
      </c>
      <c r="E28" s="11">
        <v>60</v>
      </c>
      <c r="F28" s="6" t="s">
        <v>0</v>
      </c>
    </row>
    <row r="29" spans="1:6" x14ac:dyDescent="0.3">
      <c r="A29" s="7">
        <v>26</v>
      </c>
      <c r="B29" s="8" t="s">
        <v>602</v>
      </c>
      <c r="C29" s="9" t="s">
        <v>1</v>
      </c>
      <c r="D29" s="10">
        <v>300000</v>
      </c>
      <c r="E29" s="11">
        <v>60</v>
      </c>
      <c r="F29" s="6" t="s">
        <v>0</v>
      </c>
    </row>
    <row r="30" spans="1:6" x14ac:dyDescent="0.3">
      <c r="A30" s="7">
        <v>27</v>
      </c>
      <c r="B30" s="8" t="s">
        <v>603</v>
      </c>
      <c r="C30" s="9" t="s">
        <v>1</v>
      </c>
      <c r="D30" s="10">
        <v>300000</v>
      </c>
      <c r="E30" s="11">
        <v>60</v>
      </c>
      <c r="F30" s="6" t="s">
        <v>0</v>
      </c>
    </row>
    <row r="31" spans="1:6" x14ac:dyDescent="0.3">
      <c r="A31" s="7">
        <v>28</v>
      </c>
      <c r="B31" s="12" t="s">
        <v>4</v>
      </c>
      <c r="C31" s="9" t="s">
        <v>1</v>
      </c>
      <c r="D31" s="10">
        <v>396000</v>
      </c>
      <c r="E31" s="11">
        <v>55</v>
      </c>
      <c r="F31" s="6" t="s">
        <v>0</v>
      </c>
    </row>
    <row r="32" spans="1:6" x14ac:dyDescent="0.3">
      <c r="A32" s="7">
        <v>29</v>
      </c>
      <c r="B32" s="12" t="s">
        <v>5</v>
      </c>
      <c r="C32" s="9" t="s">
        <v>6</v>
      </c>
      <c r="D32" s="10">
        <v>96000</v>
      </c>
      <c r="E32" s="11">
        <v>60</v>
      </c>
      <c r="F32" s="6" t="s">
        <v>0</v>
      </c>
    </row>
    <row r="33" spans="1:6" x14ac:dyDescent="0.3">
      <c r="A33" s="7">
        <v>30</v>
      </c>
      <c r="B33" s="8" t="s">
        <v>604</v>
      </c>
      <c r="C33" s="9" t="s">
        <v>1</v>
      </c>
      <c r="D33" s="10">
        <v>336000</v>
      </c>
      <c r="E33" s="11">
        <v>120</v>
      </c>
      <c r="F33" s="6" t="s">
        <v>0</v>
      </c>
    </row>
    <row r="34" spans="1:6" x14ac:dyDescent="0.3">
      <c r="A34" s="7">
        <v>31</v>
      </c>
      <c r="B34" s="8" t="s">
        <v>605</v>
      </c>
      <c r="C34" s="9" t="s">
        <v>1</v>
      </c>
      <c r="D34" s="10">
        <v>528000</v>
      </c>
      <c r="E34" s="11">
        <v>120</v>
      </c>
      <c r="F34" s="6" t="s">
        <v>0</v>
      </c>
    </row>
    <row r="35" spans="1:6" x14ac:dyDescent="0.3">
      <c r="A35" s="7">
        <v>32</v>
      </c>
      <c r="B35" s="8" t="s">
        <v>606</v>
      </c>
      <c r="C35" s="9" t="s">
        <v>1</v>
      </c>
      <c r="D35" s="10">
        <v>150000</v>
      </c>
      <c r="E35" s="11">
        <v>120</v>
      </c>
      <c r="F35" s="6" t="s">
        <v>0</v>
      </c>
    </row>
    <row r="36" spans="1:6" x14ac:dyDescent="0.3">
      <c r="A36" s="7">
        <v>33</v>
      </c>
      <c r="B36" s="8" t="s">
        <v>607</v>
      </c>
      <c r="C36" s="9" t="s">
        <v>1</v>
      </c>
      <c r="D36" s="10">
        <v>150000</v>
      </c>
      <c r="E36" s="11">
        <v>120</v>
      </c>
      <c r="F36" s="6" t="s">
        <v>0</v>
      </c>
    </row>
    <row r="37" spans="1:6" x14ac:dyDescent="0.3">
      <c r="A37" s="7">
        <v>34</v>
      </c>
      <c r="B37" s="12" t="s">
        <v>548</v>
      </c>
      <c r="C37" s="9" t="s">
        <v>1</v>
      </c>
      <c r="D37" s="10">
        <v>288000</v>
      </c>
      <c r="E37" s="11">
        <v>90</v>
      </c>
      <c r="F37" s="6" t="s">
        <v>0</v>
      </c>
    </row>
    <row r="38" spans="1:6" x14ac:dyDescent="0.3">
      <c r="A38" s="7">
        <v>35</v>
      </c>
      <c r="B38" s="12" t="s">
        <v>608</v>
      </c>
      <c r="C38" s="51" t="s">
        <v>1</v>
      </c>
      <c r="D38" s="10">
        <v>396000</v>
      </c>
      <c r="E38" s="121">
        <v>60</v>
      </c>
      <c r="F38" s="6" t="s">
        <v>0</v>
      </c>
    </row>
    <row r="39" spans="1:6" x14ac:dyDescent="0.3">
      <c r="A39" s="7">
        <v>36</v>
      </c>
      <c r="B39" s="12" t="s">
        <v>609</v>
      </c>
      <c r="C39" s="51" t="s">
        <v>1</v>
      </c>
      <c r="D39" s="10">
        <v>396000</v>
      </c>
      <c r="E39" s="121">
        <v>90</v>
      </c>
      <c r="F39" s="6" t="s">
        <v>0</v>
      </c>
    </row>
    <row r="40" spans="1:6" x14ac:dyDescent="0.3">
      <c r="A40" s="7">
        <v>37</v>
      </c>
      <c r="B40" s="8" t="s">
        <v>610</v>
      </c>
      <c r="C40" s="9" t="s">
        <v>1</v>
      </c>
      <c r="D40" s="10">
        <v>192000</v>
      </c>
      <c r="E40" s="11">
        <v>90</v>
      </c>
      <c r="F40" s="6" t="s">
        <v>0</v>
      </c>
    </row>
    <row r="41" spans="1:6" x14ac:dyDescent="0.3">
      <c r="A41" s="7">
        <v>38</v>
      </c>
      <c r="B41" s="12" t="s">
        <v>7</v>
      </c>
      <c r="C41" s="9" t="s">
        <v>1</v>
      </c>
      <c r="D41" s="10">
        <v>144000</v>
      </c>
      <c r="E41" s="11">
        <v>60</v>
      </c>
      <c r="F41" s="6" t="s">
        <v>0</v>
      </c>
    </row>
    <row r="42" spans="1:6" x14ac:dyDescent="0.3">
      <c r="A42" s="7">
        <v>39</v>
      </c>
      <c r="B42" s="12" t="s">
        <v>8</v>
      </c>
      <c r="C42" s="9" t="s">
        <v>1</v>
      </c>
      <c r="D42" s="10">
        <v>204000</v>
      </c>
      <c r="E42" s="11">
        <v>50</v>
      </c>
      <c r="F42" s="6" t="s">
        <v>0</v>
      </c>
    </row>
    <row r="43" spans="1:6" x14ac:dyDescent="0.3">
      <c r="A43" s="7">
        <v>40</v>
      </c>
      <c r="B43" s="14" t="s">
        <v>9</v>
      </c>
      <c r="C43" s="9" t="s">
        <v>1</v>
      </c>
      <c r="D43" s="10">
        <v>288000</v>
      </c>
      <c r="E43" s="11">
        <v>40</v>
      </c>
      <c r="F43" s="6" t="s">
        <v>0</v>
      </c>
    </row>
    <row r="44" spans="1:6" ht="12.75" customHeight="1" x14ac:dyDescent="0.3">
      <c r="A44" s="7">
        <v>41</v>
      </c>
      <c r="B44" s="12" t="s">
        <v>10</v>
      </c>
      <c r="C44" s="9" t="s">
        <v>1</v>
      </c>
      <c r="D44" s="10">
        <v>156000</v>
      </c>
      <c r="E44" s="11">
        <v>50</v>
      </c>
      <c r="F44" s="6" t="s">
        <v>0</v>
      </c>
    </row>
    <row r="45" spans="1:6" x14ac:dyDescent="0.3">
      <c r="A45" s="7">
        <v>42</v>
      </c>
      <c r="B45" s="12" t="s">
        <v>11</v>
      </c>
      <c r="C45" s="9" t="s">
        <v>1</v>
      </c>
      <c r="D45" s="10">
        <v>180000</v>
      </c>
      <c r="E45" s="11">
        <v>50</v>
      </c>
      <c r="F45" s="6" t="s">
        <v>0</v>
      </c>
    </row>
    <row r="46" spans="1:6" x14ac:dyDescent="0.3">
      <c r="A46" s="7">
        <v>43</v>
      </c>
      <c r="B46" s="12" t="s">
        <v>12</v>
      </c>
      <c r="C46" s="9" t="s">
        <v>1</v>
      </c>
      <c r="D46" s="10">
        <v>192000</v>
      </c>
      <c r="E46" s="11">
        <v>60</v>
      </c>
      <c r="F46" s="6" t="s">
        <v>0</v>
      </c>
    </row>
    <row r="47" spans="1:6" x14ac:dyDescent="0.3">
      <c r="A47" s="7">
        <v>44</v>
      </c>
      <c r="B47" s="12" t="s">
        <v>13</v>
      </c>
      <c r="C47" s="9" t="s">
        <v>1</v>
      </c>
      <c r="D47" s="10">
        <v>192000</v>
      </c>
      <c r="E47" s="11">
        <v>60</v>
      </c>
      <c r="F47" s="6" t="s">
        <v>0</v>
      </c>
    </row>
    <row r="48" spans="1:6" x14ac:dyDescent="0.3">
      <c r="A48" s="7">
        <v>45</v>
      </c>
      <c r="B48" s="12" t="s">
        <v>613</v>
      </c>
      <c r="C48" s="9" t="s">
        <v>1</v>
      </c>
      <c r="D48" s="10">
        <v>192000</v>
      </c>
      <c r="E48" s="11">
        <v>60</v>
      </c>
      <c r="F48" s="6" t="s">
        <v>0</v>
      </c>
    </row>
    <row r="49" spans="1:6" x14ac:dyDescent="0.3">
      <c r="A49" s="7">
        <v>46</v>
      </c>
      <c r="B49" s="12" t="s">
        <v>611</v>
      </c>
      <c r="C49" s="9" t="s">
        <v>1</v>
      </c>
      <c r="D49" s="10">
        <v>192000</v>
      </c>
      <c r="E49" s="11">
        <v>60</v>
      </c>
      <c r="F49" s="6" t="s">
        <v>0</v>
      </c>
    </row>
    <row r="50" spans="1:6" x14ac:dyDescent="0.3">
      <c r="A50" s="7">
        <v>47</v>
      </c>
      <c r="B50" s="12" t="s">
        <v>612</v>
      </c>
      <c r="C50" s="9" t="s">
        <v>1</v>
      </c>
      <c r="D50" s="10">
        <v>192000</v>
      </c>
      <c r="E50" s="11">
        <v>60</v>
      </c>
      <c r="F50" s="6" t="s">
        <v>0</v>
      </c>
    </row>
    <row r="51" spans="1:6" x14ac:dyDescent="0.3">
      <c r="A51" s="7">
        <v>48</v>
      </c>
      <c r="B51" s="12" t="s">
        <v>14</v>
      </c>
      <c r="C51" s="9" t="s">
        <v>1</v>
      </c>
      <c r="D51" s="10">
        <v>228000</v>
      </c>
      <c r="E51" s="11">
        <v>45</v>
      </c>
      <c r="F51" s="6" t="s">
        <v>0</v>
      </c>
    </row>
    <row r="52" spans="1:6" x14ac:dyDescent="0.3">
      <c r="A52" s="7">
        <v>49</v>
      </c>
      <c r="B52" s="12" t="s">
        <v>549</v>
      </c>
      <c r="C52" s="7" t="s">
        <v>1</v>
      </c>
      <c r="D52" s="10">
        <v>310000</v>
      </c>
      <c r="E52" s="11">
        <v>55</v>
      </c>
      <c r="F52" s="6" t="s">
        <v>0</v>
      </c>
    </row>
    <row r="53" spans="1:6" x14ac:dyDescent="0.3">
      <c r="A53" s="7">
        <v>50</v>
      </c>
      <c r="B53" s="12" t="s">
        <v>550</v>
      </c>
      <c r="C53" s="9" t="s">
        <v>1</v>
      </c>
      <c r="D53" s="10">
        <v>144000</v>
      </c>
      <c r="E53" s="11">
        <v>60</v>
      </c>
      <c r="F53" s="6" t="s">
        <v>0</v>
      </c>
    </row>
    <row r="54" spans="1:6" x14ac:dyDescent="0.3">
      <c r="A54" s="7">
        <v>51</v>
      </c>
      <c r="B54" s="12" t="s">
        <v>614</v>
      </c>
      <c r="C54" s="9" t="s">
        <v>1</v>
      </c>
      <c r="D54" s="10">
        <v>204000</v>
      </c>
      <c r="E54" s="11">
        <v>50</v>
      </c>
      <c r="F54" s="6" t="s">
        <v>0</v>
      </c>
    </row>
    <row r="55" spans="1:6" x14ac:dyDescent="0.3">
      <c r="A55" s="7">
        <v>52</v>
      </c>
      <c r="B55" s="12" t="s">
        <v>615</v>
      </c>
      <c r="C55" s="9" t="s">
        <v>1</v>
      </c>
      <c r="D55" s="10">
        <v>192000</v>
      </c>
      <c r="E55" s="11">
        <v>60</v>
      </c>
      <c r="F55" s="6" t="s">
        <v>0</v>
      </c>
    </row>
    <row r="56" spans="1:6" x14ac:dyDescent="0.3">
      <c r="A56" s="7">
        <v>53</v>
      </c>
      <c r="B56" s="12" t="s">
        <v>16</v>
      </c>
      <c r="C56" s="9" t="s">
        <v>1</v>
      </c>
      <c r="D56" s="10">
        <v>396000</v>
      </c>
      <c r="E56" s="11">
        <v>75</v>
      </c>
      <c r="F56" s="6" t="s">
        <v>0</v>
      </c>
    </row>
    <row r="57" spans="1:6" x14ac:dyDescent="0.3">
      <c r="A57" s="7">
        <v>54</v>
      </c>
      <c r="B57" s="12" t="s">
        <v>17</v>
      </c>
      <c r="C57" s="9" t="s">
        <v>1</v>
      </c>
      <c r="D57" s="10">
        <v>312000</v>
      </c>
      <c r="E57" s="11">
        <v>95</v>
      </c>
      <c r="F57" s="6" t="s">
        <v>0</v>
      </c>
    </row>
    <row r="58" spans="1:6" x14ac:dyDescent="0.3">
      <c r="A58" s="7">
        <v>55</v>
      </c>
      <c r="B58" s="12" t="s">
        <v>18</v>
      </c>
      <c r="C58" s="9" t="s">
        <v>1</v>
      </c>
      <c r="D58" s="10">
        <v>120000</v>
      </c>
      <c r="E58" s="11">
        <v>90</v>
      </c>
      <c r="F58" s="6" t="s">
        <v>0</v>
      </c>
    </row>
    <row r="59" spans="1:6" x14ac:dyDescent="0.3">
      <c r="A59" s="7">
        <v>56</v>
      </c>
      <c r="B59" s="12" t="s">
        <v>551</v>
      </c>
      <c r="C59" s="9" t="s">
        <v>1</v>
      </c>
      <c r="D59" s="10">
        <v>620000</v>
      </c>
      <c r="E59" s="11">
        <v>90</v>
      </c>
      <c r="F59" s="6" t="s">
        <v>0</v>
      </c>
    </row>
    <row r="60" spans="1:6" x14ac:dyDescent="0.3">
      <c r="A60" s="7">
        <v>57</v>
      </c>
      <c r="B60" s="14" t="s">
        <v>616</v>
      </c>
      <c r="C60" s="9" t="s">
        <v>1</v>
      </c>
      <c r="D60" s="10">
        <v>588000</v>
      </c>
      <c r="E60" s="11">
        <v>75</v>
      </c>
      <c r="F60" s="6" t="s">
        <v>0</v>
      </c>
    </row>
    <row r="61" spans="1:6" x14ac:dyDescent="0.3">
      <c r="A61" s="7">
        <v>58</v>
      </c>
      <c r="B61" s="12" t="s">
        <v>19</v>
      </c>
      <c r="C61" s="9" t="s">
        <v>1</v>
      </c>
      <c r="D61" s="10">
        <v>252000</v>
      </c>
      <c r="E61" s="11">
        <v>90</v>
      </c>
      <c r="F61" s="6" t="s">
        <v>0</v>
      </c>
    </row>
    <row r="62" spans="1:6" ht="26" x14ac:dyDescent="0.3">
      <c r="A62" s="7">
        <v>59</v>
      </c>
      <c r="B62" s="14" t="s">
        <v>552</v>
      </c>
      <c r="C62" s="9" t="s">
        <v>1</v>
      </c>
      <c r="D62" s="10">
        <v>162000</v>
      </c>
      <c r="E62" s="11">
        <v>50</v>
      </c>
      <c r="F62" s="6" t="s">
        <v>0</v>
      </c>
    </row>
    <row r="63" spans="1:6" x14ac:dyDescent="0.3">
      <c r="A63" s="7">
        <v>60</v>
      </c>
      <c r="B63" s="12" t="s">
        <v>553</v>
      </c>
      <c r="C63" s="9" t="s">
        <v>1</v>
      </c>
      <c r="D63" s="10">
        <v>216000</v>
      </c>
      <c r="E63" s="11">
        <v>90</v>
      </c>
      <c r="F63" s="6" t="s">
        <v>0</v>
      </c>
    </row>
    <row r="64" spans="1:6" x14ac:dyDescent="0.3">
      <c r="A64" s="7">
        <v>61</v>
      </c>
      <c r="B64" s="12" t="s">
        <v>20</v>
      </c>
      <c r="C64" s="9" t="s">
        <v>1</v>
      </c>
      <c r="D64" s="10">
        <v>216000</v>
      </c>
      <c r="E64" s="11">
        <v>90</v>
      </c>
      <c r="F64" s="6" t="s">
        <v>0</v>
      </c>
    </row>
    <row r="65" spans="1:6" x14ac:dyDescent="0.3">
      <c r="A65" s="7">
        <v>62</v>
      </c>
      <c r="B65" s="12" t="s">
        <v>554</v>
      </c>
      <c r="C65" s="9" t="s">
        <v>1</v>
      </c>
      <c r="D65" s="10">
        <v>168000</v>
      </c>
      <c r="E65" s="11">
        <v>50</v>
      </c>
      <c r="F65" s="6" t="s">
        <v>0</v>
      </c>
    </row>
    <row r="66" spans="1:6" x14ac:dyDescent="0.3">
      <c r="A66" s="7">
        <v>63</v>
      </c>
      <c r="B66" s="12" t="s">
        <v>21</v>
      </c>
      <c r="C66" s="9" t="s">
        <v>1</v>
      </c>
      <c r="D66" s="10">
        <v>240000</v>
      </c>
      <c r="E66" s="11">
        <v>75</v>
      </c>
      <c r="F66" s="6" t="s">
        <v>0</v>
      </c>
    </row>
    <row r="67" spans="1:6" x14ac:dyDescent="0.3">
      <c r="A67" s="7">
        <v>64</v>
      </c>
      <c r="B67" s="12" t="s">
        <v>22</v>
      </c>
      <c r="C67" s="9" t="s">
        <v>1</v>
      </c>
      <c r="D67" s="10">
        <v>420000</v>
      </c>
      <c r="E67" s="11">
        <v>120</v>
      </c>
      <c r="F67" s="6" t="s">
        <v>0</v>
      </c>
    </row>
    <row r="68" spans="1:6" x14ac:dyDescent="0.3">
      <c r="A68" s="7">
        <v>65</v>
      </c>
      <c r="B68" s="12" t="s">
        <v>555</v>
      </c>
      <c r="C68" s="9" t="s">
        <v>1</v>
      </c>
      <c r="D68" s="10">
        <v>420000</v>
      </c>
      <c r="E68" s="11">
        <v>63</v>
      </c>
      <c r="F68" s="6" t="s">
        <v>0</v>
      </c>
    </row>
    <row r="69" spans="1:6" x14ac:dyDescent="0.3">
      <c r="A69" s="7">
        <v>66</v>
      </c>
      <c r="B69" s="12" t="s">
        <v>23</v>
      </c>
      <c r="C69" s="9" t="s">
        <v>1</v>
      </c>
      <c r="D69" s="10">
        <v>384000</v>
      </c>
      <c r="E69" s="11">
        <v>90</v>
      </c>
      <c r="F69" s="6" t="s">
        <v>0</v>
      </c>
    </row>
    <row r="70" spans="1:6" x14ac:dyDescent="0.3">
      <c r="A70" s="7">
        <v>67</v>
      </c>
      <c r="B70" s="14" t="s">
        <v>556</v>
      </c>
      <c r="C70" s="9" t="s">
        <v>1</v>
      </c>
      <c r="D70" s="10">
        <v>156000</v>
      </c>
      <c r="E70" s="11">
        <v>75</v>
      </c>
      <c r="F70" s="6" t="s">
        <v>0</v>
      </c>
    </row>
    <row r="71" spans="1:6" x14ac:dyDescent="0.3">
      <c r="A71" s="7">
        <v>68</v>
      </c>
      <c r="B71" s="14" t="s">
        <v>24</v>
      </c>
      <c r="C71" s="9" t="s">
        <v>1</v>
      </c>
      <c r="D71" s="10">
        <v>300000</v>
      </c>
      <c r="E71" s="11">
        <v>82</v>
      </c>
      <c r="F71" s="6" t="s">
        <v>0</v>
      </c>
    </row>
    <row r="72" spans="1:6" x14ac:dyDescent="0.3">
      <c r="A72" s="7">
        <v>69</v>
      </c>
      <c r="B72" s="12" t="s">
        <v>84</v>
      </c>
      <c r="C72" s="9" t="s">
        <v>1</v>
      </c>
      <c r="D72" s="10">
        <v>400000</v>
      </c>
      <c r="E72" s="11">
        <v>90</v>
      </c>
      <c r="F72" s="6" t="s">
        <v>0</v>
      </c>
    </row>
    <row r="73" spans="1:6" x14ac:dyDescent="0.3">
      <c r="A73" s="7">
        <v>70</v>
      </c>
      <c r="B73" s="12" t="s">
        <v>25</v>
      </c>
      <c r="C73" s="9" t="s">
        <v>1</v>
      </c>
      <c r="D73" s="10">
        <v>300000</v>
      </c>
      <c r="E73" s="11">
        <v>64</v>
      </c>
      <c r="F73" s="6" t="s">
        <v>0</v>
      </c>
    </row>
    <row r="74" spans="1:6" x14ac:dyDescent="0.3">
      <c r="A74" s="7">
        <v>71</v>
      </c>
      <c r="B74" s="12" t="s">
        <v>26</v>
      </c>
      <c r="C74" s="9" t="s">
        <v>1</v>
      </c>
      <c r="D74" s="10">
        <v>168000</v>
      </c>
      <c r="E74" s="11">
        <v>90</v>
      </c>
      <c r="F74" s="6" t="s">
        <v>0</v>
      </c>
    </row>
    <row r="75" spans="1:6" x14ac:dyDescent="0.3">
      <c r="A75" s="7">
        <v>72</v>
      </c>
      <c r="B75" s="12" t="s">
        <v>557</v>
      </c>
      <c r="C75" s="9" t="s">
        <v>1</v>
      </c>
      <c r="D75" s="10">
        <v>168000</v>
      </c>
      <c r="E75" s="11">
        <v>82</v>
      </c>
      <c r="F75" s="6" t="s">
        <v>0</v>
      </c>
    </row>
    <row r="76" spans="1:6" x14ac:dyDescent="0.3">
      <c r="A76" s="7">
        <v>73</v>
      </c>
      <c r="B76" s="15" t="s">
        <v>617</v>
      </c>
      <c r="C76" s="9" t="s">
        <v>1</v>
      </c>
      <c r="D76" s="10">
        <v>180000</v>
      </c>
      <c r="E76" s="11">
        <v>82</v>
      </c>
      <c r="F76" s="6" t="s">
        <v>0</v>
      </c>
    </row>
    <row r="77" spans="1:6" x14ac:dyDescent="0.3">
      <c r="A77" s="7">
        <v>74</v>
      </c>
      <c r="B77" s="12" t="s">
        <v>27</v>
      </c>
      <c r="C77" s="9" t="s">
        <v>1</v>
      </c>
      <c r="D77" s="10">
        <v>288000</v>
      </c>
      <c r="E77" s="11">
        <v>90</v>
      </c>
      <c r="F77" s="6" t="s">
        <v>0</v>
      </c>
    </row>
    <row r="78" spans="1:6" x14ac:dyDescent="0.3">
      <c r="A78" s="7">
        <v>75</v>
      </c>
      <c r="B78" s="12" t="s">
        <v>28</v>
      </c>
      <c r="C78" s="9" t="s">
        <v>1</v>
      </c>
      <c r="D78" s="10">
        <v>288000</v>
      </c>
      <c r="E78" s="11">
        <v>90</v>
      </c>
      <c r="F78" s="6" t="s">
        <v>0</v>
      </c>
    </row>
    <row r="79" spans="1:6" x14ac:dyDescent="0.3">
      <c r="A79" s="7">
        <v>76</v>
      </c>
      <c r="B79" s="12" t="s">
        <v>29</v>
      </c>
      <c r="C79" s="9" t="s">
        <v>1</v>
      </c>
      <c r="D79" s="10">
        <v>420000</v>
      </c>
      <c r="E79" s="11">
        <v>90</v>
      </c>
      <c r="F79" s="6" t="s">
        <v>0</v>
      </c>
    </row>
    <row r="80" spans="1:6" x14ac:dyDescent="0.3">
      <c r="A80" s="7">
        <v>77</v>
      </c>
      <c r="B80" s="15" t="s">
        <v>87</v>
      </c>
      <c r="C80" s="9" t="s">
        <v>1</v>
      </c>
      <c r="D80" s="10">
        <v>348000</v>
      </c>
      <c r="E80" s="11">
        <v>90</v>
      </c>
      <c r="F80" s="6" t="s">
        <v>0</v>
      </c>
    </row>
    <row r="81" spans="1:6" x14ac:dyDescent="0.3">
      <c r="A81" s="7">
        <v>78</v>
      </c>
      <c r="B81" s="15" t="s">
        <v>631</v>
      </c>
      <c r="C81" s="9" t="s">
        <v>1</v>
      </c>
      <c r="D81" s="10">
        <v>288000</v>
      </c>
      <c r="E81" s="11">
        <v>90</v>
      </c>
      <c r="F81" s="6" t="s">
        <v>0</v>
      </c>
    </row>
    <row r="82" spans="1:6" x14ac:dyDescent="0.3">
      <c r="A82" s="7">
        <v>79</v>
      </c>
      <c r="B82" s="15" t="s">
        <v>558</v>
      </c>
      <c r="C82" s="9" t="s">
        <v>1</v>
      </c>
      <c r="D82" s="10">
        <v>156000</v>
      </c>
      <c r="E82" s="11">
        <v>90</v>
      </c>
      <c r="F82" s="6" t="s">
        <v>0</v>
      </c>
    </row>
    <row r="83" spans="1:6" x14ac:dyDescent="0.3">
      <c r="A83" s="7">
        <v>80</v>
      </c>
      <c r="B83" s="12" t="s">
        <v>30</v>
      </c>
      <c r="C83" s="9" t="s">
        <v>1</v>
      </c>
      <c r="D83" s="10">
        <v>156000</v>
      </c>
      <c r="E83" s="11">
        <v>45</v>
      </c>
      <c r="F83" s="6" t="s">
        <v>0</v>
      </c>
    </row>
    <row r="84" spans="1:6" x14ac:dyDescent="0.3">
      <c r="A84" s="7">
        <v>81</v>
      </c>
      <c r="B84" s="12" t="s">
        <v>31</v>
      </c>
      <c r="C84" s="9" t="s">
        <v>1</v>
      </c>
      <c r="D84" s="10">
        <v>396000</v>
      </c>
      <c r="E84" s="11">
        <v>75</v>
      </c>
      <c r="F84" s="6" t="s">
        <v>0</v>
      </c>
    </row>
    <row r="85" spans="1:6" x14ac:dyDescent="0.3">
      <c r="A85" s="7">
        <v>82</v>
      </c>
      <c r="B85" s="15" t="s">
        <v>32</v>
      </c>
      <c r="C85" s="9" t="s">
        <v>1</v>
      </c>
      <c r="D85" s="10">
        <v>216000</v>
      </c>
      <c r="E85" s="11">
        <v>90</v>
      </c>
      <c r="F85" s="6" t="s">
        <v>0</v>
      </c>
    </row>
    <row r="86" spans="1:6" x14ac:dyDescent="0.3">
      <c r="A86" s="7">
        <v>83</v>
      </c>
      <c r="B86" s="15" t="s">
        <v>559</v>
      </c>
      <c r="C86" s="9" t="s">
        <v>1</v>
      </c>
      <c r="D86" s="10">
        <v>300000</v>
      </c>
      <c r="E86" s="11">
        <v>82</v>
      </c>
      <c r="F86" s="6" t="s">
        <v>0</v>
      </c>
    </row>
    <row r="87" spans="1:6" x14ac:dyDescent="0.3">
      <c r="A87" s="7">
        <v>84</v>
      </c>
      <c r="B87" s="15" t="s">
        <v>33</v>
      </c>
      <c r="C87" s="9" t="s">
        <v>1</v>
      </c>
      <c r="D87" s="10">
        <v>240000</v>
      </c>
      <c r="E87" s="11">
        <v>75</v>
      </c>
      <c r="F87" s="6" t="s">
        <v>0</v>
      </c>
    </row>
    <row r="88" spans="1:6" x14ac:dyDescent="0.3">
      <c r="A88" s="7">
        <v>85</v>
      </c>
      <c r="B88" s="12" t="s">
        <v>34</v>
      </c>
      <c r="C88" s="9" t="s">
        <v>35</v>
      </c>
      <c r="D88" s="10">
        <v>288000</v>
      </c>
      <c r="E88" s="11">
        <v>75</v>
      </c>
      <c r="F88" s="6" t="s">
        <v>0</v>
      </c>
    </row>
    <row r="89" spans="1:6" x14ac:dyDescent="0.3">
      <c r="A89" s="7">
        <v>86</v>
      </c>
      <c r="B89" s="15" t="s">
        <v>560</v>
      </c>
      <c r="C89" s="9" t="s">
        <v>1</v>
      </c>
      <c r="D89" s="10">
        <v>324000</v>
      </c>
      <c r="E89" s="11">
        <v>150</v>
      </c>
      <c r="F89" s="6" t="s">
        <v>0</v>
      </c>
    </row>
    <row r="90" spans="1:6" x14ac:dyDescent="0.3">
      <c r="A90" s="7">
        <v>87</v>
      </c>
      <c r="B90" s="15" t="s">
        <v>561</v>
      </c>
      <c r="C90" s="9" t="s">
        <v>1</v>
      </c>
      <c r="D90" s="10">
        <v>252000</v>
      </c>
      <c r="E90" s="11">
        <v>70</v>
      </c>
      <c r="F90" s="6" t="s">
        <v>0</v>
      </c>
    </row>
    <row r="91" spans="1:6" x14ac:dyDescent="0.3">
      <c r="A91" s="7">
        <v>88</v>
      </c>
      <c r="B91" s="12" t="s">
        <v>562</v>
      </c>
      <c r="C91" s="9" t="s">
        <v>1</v>
      </c>
      <c r="D91" s="10">
        <v>252000</v>
      </c>
      <c r="E91" s="11">
        <v>75</v>
      </c>
      <c r="F91" s="6" t="s">
        <v>0</v>
      </c>
    </row>
    <row r="92" spans="1:6" x14ac:dyDescent="0.3">
      <c r="A92" s="7">
        <v>89</v>
      </c>
      <c r="B92" s="14" t="s">
        <v>563</v>
      </c>
      <c r="C92" s="9" t="s">
        <v>1</v>
      </c>
      <c r="D92" s="10">
        <v>144000</v>
      </c>
      <c r="E92" s="11">
        <v>50</v>
      </c>
      <c r="F92" s="6" t="s">
        <v>0</v>
      </c>
    </row>
    <row r="93" spans="1:6" x14ac:dyDescent="0.3">
      <c r="A93" s="7">
        <v>90</v>
      </c>
      <c r="B93" s="15" t="s">
        <v>564</v>
      </c>
      <c r="C93" s="9" t="s">
        <v>1</v>
      </c>
      <c r="D93" s="10">
        <v>228000</v>
      </c>
      <c r="E93" s="11">
        <v>60</v>
      </c>
      <c r="F93" s="6" t="s">
        <v>0</v>
      </c>
    </row>
    <row r="94" spans="1:6" x14ac:dyDescent="0.3">
      <c r="A94" s="7">
        <v>91</v>
      </c>
      <c r="B94" s="12" t="s">
        <v>36</v>
      </c>
      <c r="C94" s="9" t="s">
        <v>1</v>
      </c>
      <c r="D94" s="10">
        <v>396000</v>
      </c>
      <c r="E94" s="11">
        <v>75</v>
      </c>
      <c r="F94" s="6" t="s">
        <v>0</v>
      </c>
    </row>
    <row r="95" spans="1:6" x14ac:dyDescent="0.3">
      <c r="A95" s="7">
        <v>92</v>
      </c>
      <c r="B95" s="15" t="s">
        <v>565</v>
      </c>
      <c r="C95" s="9" t="s">
        <v>1</v>
      </c>
      <c r="D95" s="10">
        <v>396000</v>
      </c>
      <c r="E95" s="11">
        <v>75</v>
      </c>
      <c r="F95" s="6" t="s">
        <v>0</v>
      </c>
    </row>
    <row r="96" spans="1:6" x14ac:dyDescent="0.3">
      <c r="A96" s="7">
        <v>93</v>
      </c>
      <c r="B96" s="15" t="s">
        <v>37</v>
      </c>
      <c r="C96" s="9" t="s">
        <v>1</v>
      </c>
      <c r="D96" s="10">
        <v>252000</v>
      </c>
      <c r="E96" s="11">
        <v>90</v>
      </c>
      <c r="F96" s="6" t="s">
        <v>0</v>
      </c>
    </row>
    <row r="97" spans="1:6" x14ac:dyDescent="0.3">
      <c r="A97" s="7">
        <v>94</v>
      </c>
      <c r="B97" s="12" t="s">
        <v>88</v>
      </c>
      <c r="C97" s="9" t="s">
        <v>1</v>
      </c>
      <c r="D97" s="10">
        <v>180000</v>
      </c>
      <c r="E97" s="11">
        <v>40</v>
      </c>
      <c r="F97" s="6" t="s">
        <v>0</v>
      </c>
    </row>
    <row r="98" spans="1:6" x14ac:dyDescent="0.3">
      <c r="A98" s="7">
        <v>95</v>
      </c>
      <c r="B98" s="15" t="s">
        <v>566</v>
      </c>
      <c r="C98" s="9" t="s">
        <v>1</v>
      </c>
      <c r="D98" s="10">
        <v>170000</v>
      </c>
      <c r="E98" s="11">
        <v>90</v>
      </c>
      <c r="F98" s="6" t="s">
        <v>0</v>
      </c>
    </row>
    <row r="99" spans="1:6" x14ac:dyDescent="0.3">
      <c r="A99" s="7">
        <v>96</v>
      </c>
      <c r="B99" s="12" t="s">
        <v>618</v>
      </c>
      <c r="C99" s="9" t="s">
        <v>1</v>
      </c>
      <c r="D99" s="10">
        <v>84000</v>
      </c>
      <c r="E99" s="11">
        <v>55</v>
      </c>
      <c r="F99" s="6" t="s">
        <v>0</v>
      </c>
    </row>
    <row r="100" spans="1:6" x14ac:dyDescent="0.3">
      <c r="A100" s="7">
        <v>97</v>
      </c>
      <c r="B100" s="12" t="s">
        <v>619</v>
      </c>
      <c r="C100" s="9" t="s">
        <v>1</v>
      </c>
      <c r="D100" s="10">
        <v>84000</v>
      </c>
      <c r="E100" s="11">
        <v>55</v>
      </c>
      <c r="F100" s="6" t="s">
        <v>0</v>
      </c>
    </row>
    <row r="101" spans="1:6" x14ac:dyDescent="0.3">
      <c r="A101" s="7">
        <v>98</v>
      </c>
      <c r="B101" s="16" t="s">
        <v>38</v>
      </c>
      <c r="C101" s="9" t="s">
        <v>1</v>
      </c>
      <c r="D101" s="10">
        <v>156000</v>
      </c>
      <c r="E101" s="17">
        <v>65</v>
      </c>
      <c r="F101" s="6" t="s">
        <v>0</v>
      </c>
    </row>
    <row r="102" spans="1:6" x14ac:dyDescent="0.3">
      <c r="A102" s="7">
        <v>99</v>
      </c>
      <c r="B102" s="12" t="s">
        <v>39</v>
      </c>
      <c r="C102" s="9" t="s">
        <v>1</v>
      </c>
      <c r="D102" s="10">
        <v>168000</v>
      </c>
      <c r="E102" s="17">
        <v>65</v>
      </c>
      <c r="F102" s="6" t="s">
        <v>0</v>
      </c>
    </row>
    <row r="103" spans="1:6" x14ac:dyDescent="0.3">
      <c r="A103" s="7">
        <v>100</v>
      </c>
      <c r="B103" s="12" t="s">
        <v>567</v>
      </c>
      <c r="C103" s="9" t="s">
        <v>40</v>
      </c>
      <c r="D103" s="10">
        <v>204000</v>
      </c>
      <c r="E103" s="17">
        <v>75</v>
      </c>
      <c r="F103" s="6" t="s">
        <v>0</v>
      </c>
    </row>
    <row r="104" spans="1:6" x14ac:dyDescent="0.3">
      <c r="A104" s="7">
        <v>101</v>
      </c>
      <c r="B104" s="15" t="s">
        <v>568</v>
      </c>
      <c r="C104" s="9" t="s">
        <v>41</v>
      </c>
      <c r="D104" s="10">
        <v>204000</v>
      </c>
      <c r="E104" s="17">
        <v>75</v>
      </c>
      <c r="F104" s="6" t="s">
        <v>0</v>
      </c>
    </row>
    <row r="105" spans="1:6" x14ac:dyDescent="0.3">
      <c r="A105" s="7">
        <v>102</v>
      </c>
      <c r="B105" s="15" t="s">
        <v>620</v>
      </c>
      <c r="C105" s="9" t="s">
        <v>1</v>
      </c>
      <c r="D105" s="10">
        <v>156000</v>
      </c>
      <c r="E105" s="17">
        <v>40</v>
      </c>
      <c r="F105" s="6" t="s">
        <v>0</v>
      </c>
    </row>
    <row r="106" spans="1:6" x14ac:dyDescent="0.3">
      <c r="A106" s="7">
        <v>103</v>
      </c>
      <c r="B106" s="15" t="s">
        <v>621</v>
      </c>
      <c r="C106" s="9" t="s">
        <v>1</v>
      </c>
      <c r="D106" s="10">
        <v>156000</v>
      </c>
      <c r="E106" s="17">
        <v>40</v>
      </c>
      <c r="F106" s="6" t="s">
        <v>0</v>
      </c>
    </row>
    <row r="107" spans="1:6" x14ac:dyDescent="0.3">
      <c r="A107" s="7">
        <v>104</v>
      </c>
      <c r="B107" s="15" t="s">
        <v>622</v>
      </c>
      <c r="C107" s="9" t="s">
        <v>1</v>
      </c>
      <c r="D107" s="10">
        <v>156000</v>
      </c>
      <c r="E107" s="17">
        <v>40</v>
      </c>
      <c r="F107" s="6" t="s">
        <v>0</v>
      </c>
    </row>
    <row r="108" spans="1:6" x14ac:dyDescent="0.3">
      <c r="A108" s="7">
        <v>105</v>
      </c>
      <c r="B108" s="15" t="s">
        <v>569</v>
      </c>
      <c r="C108" s="9" t="s">
        <v>1</v>
      </c>
      <c r="D108" s="10">
        <v>144000</v>
      </c>
      <c r="E108" s="17">
        <v>55</v>
      </c>
      <c r="F108" s="6" t="s">
        <v>0</v>
      </c>
    </row>
    <row r="109" spans="1:6" x14ac:dyDescent="0.3">
      <c r="A109" s="7">
        <v>106</v>
      </c>
      <c r="B109" s="15" t="s">
        <v>42</v>
      </c>
      <c r="C109" s="9" t="s">
        <v>35</v>
      </c>
      <c r="D109" s="10">
        <v>288000</v>
      </c>
      <c r="E109" s="17">
        <v>75</v>
      </c>
      <c r="F109" s="6" t="s">
        <v>0</v>
      </c>
    </row>
    <row r="110" spans="1:6" x14ac:dyDescent="0.3">
      <c r="A110" s="7">
        <v>107</v>
      </c>
      <c r="B110" s="14" t="s">
        <v>43</v>
      </c>
      <c r="C110" s="9" t="s">
        <v>1</v>
      </c>
      <c r="D110" s="10">
        <v>168000</v>
      </c>
      <c r="E110" s="17">
        <v>70</v>
      </c>
      <c r="F110" s="6" t="s">
        <v>0</v>
      </c>
    </row>
    <row r="111" spans="1:6" x14ac:dyDescent="0.3">
      <c r="A111" s="7">
        <v>108</v>
      </c>
      <c r="B111" s="16" t="s">
        <v>44</v>
      </c>
      <c r="C111" s="9" t="s">
        <v>1</v>
      </c>
      <c r="D111" s="10">
        <v>168000</v>
      </c>
      <c r="E111" s="17">
        <v>65</v>
      </c>
      <c r="F111" s="6" t="s">
        <v>0</v>
      </c>
    </row>
    <row r="112" spans="1:6" x14ac:dyDescent="0.3">
      <c r="A112" s="7">
        <v>109</v>
      </c>
      <c r="B112" s="15" t="s">
        <v>86</v>
      </c>
      <c r="C112" s="9" t="s">
        <v>1</v>
      </c>
      <c r="D112" s="10">
        <v>250000</v>
      </c>
      <c r="E112" s="17">
        <v>90</v>
      </c>
      <c r="F112" s="6" t="s">
        <v>0</v>
      </c>
    </row>
    <row r="113" spans="1:6" x14ac:dyDescent="0.3">
      <c r="A113" s="7">
        <v>110</v>
      </c>
      <c r="B113" s="12" t="s">
        <v>570</v>
      </c>
      <c r="C113" s="9" t="s">
        <v>1</v>
      </c>
      <c r="D113" s="10">
        <v>300000</v>
      </c>
      <c r="E113" s="17">
        <v>90</v>
      </c>
      <c r="F113" s="6" t="s">
        <v>0</v>
      </c>
    </row>
    <row r="114" spans="1:6" x14ac:dyDescent="0.3">
      <c r="A114" s="7">
        <v>111</v>
      </c>
      <c r="B114" s="12" t="s">
        <v>623</v>
      </c>
      <c r="C114" s="9" t="s">
        <v>1</v>
      </c>
      <c r="D114" s="10">
        <v>300000</v>
      </c>
      <c r="E114" s="17">
        <v>90</v>
      </c>
      <c r="F114" s="6" t="s">
        <v>0</v>
      </c>
    </row>
    <row r="115" spans="1:6" x14ac:dyDescent="0.3">
      <c r="A115" s="7">
        <v>112</v>
      </c>
      <c r="B115" s="14" t="s">
        <v>45</v>
      </c>
      <c r="C115" s="9" t="s">
        <v>1</v>
      </c>
      <c r="D115" s="10">
        <v>216000</v>
      </c>
      <c r="E115" s="17">
        <v>65</v>
      </c>
      <c r="F115" s="6" t="s">
        <v>0</v>
      </c>
    </row>
    <row r="116" spans="1:6" ht="11.25" customHeight="1" x14ac:dyDescent="0.3">
      <c r="A116" s="7">
        <v>113</v>
      </c>
      <c r="B116" s="12" t="s">
        <v>46</v>
      </c>
      <c r="C116" s="9" t="s">
        <v>1</v>
      </c>
      <c r="D116" s="10">
        <v>168000</v>
      </c>
      <c r="E116" s="17">
        <v>60</v>
      </c>
      <c r="F116" s="6" t="s">
        <v>0</v>
      </c>
    </row>
    <row r="117" spans="1:6" ht="11.25" customHeight="1" x14ac:dyDescent="0.3">
      <c r="A117" s="7">
        <v>114</v>
      </c>
      <c r="B117" s="50" t="s">
        <v>625</v>
      </c>
      <c r="C117" s="51" t="s">
        <v>1</v>
      </c>
      <c r="D117" s="10">
        <v>396000</v>
      </c>
      <c r="E117" s="121">
        <v>90</v>
      </c>
      <c r="F117" s="6" t="s">
        <v>0</v>
      </c>
    </row>
    <row r="118" spans="1:6" x14ac:dyDescent="0.3">
      <c r="A118" s="7">
        <v>115</v>
      </c>
      <c r="B118" s="50" t="s">
        <v>624</v>
      </c>
      <c r="C118" s="51" t="s">
        <v>1</v>
      </c>
      <c r="D118" s="10">
        <v>396000</v>
      </c>
      <c r="E118" s="121">
        <v>60</v>
      </c>
      <c r="F118" s="6" t="s">
        <v>0</v>
      </c>
    </row>
    <row r="119" spans="1:6" x14ac:dyDescent="0.3">
      <c r="A119" s="7">
        <v>116</v>
      </c>
      <c r="B119" s="50" t="s">
        <v>626</v>
      </c>
      <c r="C119" s="51" t="s">
        <v>1</v>
      </c>
      <c r="D119" s="10">
        <v>396000</v>
      </c>
      <c r="E119" s="121">
        <v>60</v>
      </c>
      <c r="F119" s="6" t="s">
        <v>0</v>
      </c>
    </row>
    <row r="120" spans="1:6" x14ac:dyDescent="0.3">
      <c r="A120" s="7">
        <v>117</v>
      </c>
      <c r="B120" s="50" t="s">
        <v>627</v>
      </c>
      <c r="C120" s="51" t="s">
        <v>1</v>
      </c>
      <c r="D120" s="10">
        <v>396000</v>
      </c>
      <c r="E120" s="121">
        <v>60</v>
      </c>
      <c r="F120" s="6" t="s">
        <v>0</v>
      </c>
    </row>
    <row r="121" spans="1:6" x14ac:dyDescent="0.3">
      <c r="A121" s="7">
        <v>118</v>
      </c>
      <c r="B121" s="50" t="s">
        <v>47</v>
      </c>
      <c r="C121" s="51" t="s">
        <v>1</v>
      </c>
      <c r="D121" s="10">
        <v>216000</v>
      </c>
      <c r="E121" s="121">
        <v>90</v>
      </c>
      <c r="F121" s="6" t="s">
        <v>0</v>
      </c>
    </row>
    <row r="122" spans="1:6" x14ac:dyDescent="0.3">
      <c r="A122" s="7">
        <v>119</v>
      </c>
      <c r="B122" s="50" t="s">
        <v>628</v>
      </c>
      <c r="C122" s="51" t="s">
        <v>1</v>
      </c>
      <c r="D122" s="10">
        <v>144000</v>
      </c>
      <c r="E122" s="17">
        <v>50</v>
      </c>
      <c r="F122" s="6" t="s">
        <v>0</v>
      </c>
    </row>
    <row r="123" spans="1:6" x14ac:dyDescent="0.3">
      <c r="A123" s="7">
        <v>120</v>
      </c>
      <c r="B123" s="50" t="s">
        <v>629</v>
      </c>
      <c r="C123" s="51" t="s">
        <v>1</v>
      </c>
      <c r="D123" s="10">
        <v>312000</v>
      </c>
      <c r="E123" s="121">
        <v>90</v>
      </c>
      <c r="F123" s="6" t="s">
        <v>0</v>
      </c>
    </row>
    <row r="124" spans="1:6" x14ac:dyDescent="0.3">
      <c r="A124" s="7">
        <v>121</v>
      </c>
      <c r="B124" s="50" t="s">
        <v>630</v>
      </c>
      <c r="C124" s="51" t="s">
        <v>1</v>
      </c>
      <c r="D124" s="10">
        <v>312000</v>
      </c>
      <c r="E124" s="121">
        <v>90</v>
      </c>
      <c r="F124" s="6" t="s">
        <v>0</v>
      </c>
    </row>
    <row r="125" spans="1:6" x14ac:dyDescent="0.3">
      <c r="A125" s="7">
        <v>122</v>
      </c>
      <c r="B125" s="50" t="s">
        <v>632</v>
      </c>
      <c r="C125" s="9" t="s">
        <v>1</v>
      </c>
      <c r="D125" s="10">
        <v>192000</v>
      </c>
      <c r="E125" s="11">
        <v>60</v>
      </c>
      <c r="F125" s="6" t="s">
        <v>0</v>
      </c>
    </row>
    <row r="126" spans="1:6" x14ac:dyDescent="0.3">
      <c r="A126" s="7">
        <v>123</v>
      </c>
      <c r="B126" s="50" t="s">
        <v>633</v>
      </c>
      <c r="C126" s="9" t="s">
        <v>1</v>
      </c>
      <c r="D126" s="10">
        <v>240000</v>
      </c>
      <c r="E126" s="11">
        <v>75</v>
      </c>
      <c r="F126" s="6" t="s">
        <v>0</v>
      </c>
    </row>
    <row r="127" spans="1:6" x14ac:dyDescent="0.3">
      <c r="A127" s="7">
        <v>124</v>
      </c>
      <c r="B127" s="50" t="s">
        <v>634</v>
      </c>
      <c r="C127" s="51" t="s">
        <v>1</v>
      </c>
      <c r="D127" s="10">
        <v>156000</v>
      </c>
      <c r="E127" s="17">
        <v>40</v>
      </c>
      <c r="F127" s="6" t="s">
        <v>0</v>
      </c>
    </row>
    <row r="128" spans="1:6" x14ac:dyDescent="0.3">
      <c r="A128" s="7">
        <v>125</v>
      </c>
      <c r="B128" s="50" t="s">
        <v>635</v>
      </c>
      <c r="C128" s="51" t="s">
        <v>1</v>
      </c>
      <c r="D128" s="10">
        <v>240000</v>
      </c>
      <c r="E128" s="11">
        <v>75</v>
      </c>
      <c r="F128" s="6" t="s">
        <v>0</v>
      </c>
    </row>
    <row r="129" spans="1:6" x14ac:dyDescent="0.3">
      <c r="A129" s="7">
        <v>126</v>
      </c>
      <c r="B129" s="50" t="s">
        <v>636</v>
      </c>
      <c r="C129" s="9" t="s">
        <v>1</v>
      </c>
      <c r="D129" s="10">
        <v>240000</v>
      </c>
      <c r="E129" s="11">
        <v>75</v>
      </c>
      <c r="F129" s="6" t="s">
        <v>0</v>
      </c>
    </row>
    <row r="130" spans="1:6" x14ac:dyDescent="0.3">
      <c r="B130" s="130"/>
      <c r="C130" s="130"/>
    </row>
    <row r="131" spans="1:6" x14ac:dyDescent="0.3">
      <c r="A131" s="18" t="s">
        <v>101</v>
      </c>
      <c r="B131" s="19" t="s">
        <v>595</v>
      </c>
    </row>
    <row r="134" spans="1:6" x14ac:dyDescent="0.3">
      <c r="E134" s="126"/>
    </row>
  </sheetData>
  <autoFilter ref="A1:F137" xr:uid="{00000000-0001-0000-0000-000000000000}"/>
  <mergeCells count="2">
    <mergeCell ref="E2:F2"/>
    <mergeCell ref="E3:F3"/>
  </mergeCells>
  <pageMargins left="0.7" right="0.7" top="0.75" bottom="0.75" header="0.3" footer="0.3"/>
  <pageSetup paperSize="258" scale="58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D145"/>
  <sheetViews>
    <sheetView topLeftCell="B5" zoomScale="130" zoomScaleNormal="130" workbookViewId="0">
      <selection activeCell="B6" sqref="B6"/>
    </sheetView>
  </sheetViews>
  <sheetFormatPr defaultColWidth="8.54296875" defaultRowHeight="13" x14ac:dyDescent="0.35"/>
  <cols>
    <col min="1" max="1" width="5.08984375" style="22" customWidth="1"/>
    <col min="2" max="2" width="62.36328125" style="21" customWidth="1"/>
    <col min="3" max="3" width="12.08984375" style="42" customWidth="1"/>
    <col min="4" max="4" width="10" style="43" customWidth="1"/>
    <col min="5" max="5" width="4.453125" style="22" customWidth="1"/>
    <col min="6" max="6" width="5.54296875" style="22" customWidth="1"/>
    <col min="7" max="7" width="12.90625" style="21" customWidth="1"/>
    <col min="8" max="8" width="11.08984375" style="44" customWidth="1"/>
    <col min="9" max="9" width="10.453125" style="22" customWidth="1"/>
    <col min="10" max="10" width="13.54296875" style="22" customWidth="1"/>
    <col min="11" max="11" width="11.453125" style="22" customWidth="1"/>
    <col min="12" max="12" width="42" style="21" customWidth="1"/>
    <col min="13" max="13" width="23.6328125" style="21" customWidth="1"/>
    <col min="14" max="14" width="17.08984375" style="21" customWidth="1"/>
    <col min="15" max="15" width="10" style="21" customWidth="1"/>
    <col min="16" max="16" width="1.453125" style="21" customWidth="1"/>
    <col min="17" max="17" width="3.453125" style="21" customWidth="1"/>
    <col min="18" max="18" width="5" style="21" customWidth="1"/>
    <col min="19" max="19" width="1.54296875" style="21" customWidth="1"/>
    <col min="20" max="20" width="2" style="21" bestFit="1" customWidth="1"/>
    <col min="21" max="21" width="3.453125" style="21" customWidth="1"/>
    <col min="22" max="22" width="2.08984375" style="21" customWidth="1"/>
    <col min="23" max="23" width="11" style="21" customWidth="1"/>
    <col min="24" max="24" width="4.453125" style="21" customWidth="1"/>
    <col min="25" max="25" width="11.08984375" style="21" customWidth="1"/>
    <col min="26" max="26" width="20.08984375" style="21" customWidth="1"/>
    <col min="27" max="27" width="3.54296875" style="21" customWidth="1"/>
    <col min="28" max="28" width="8.54296875" style="21"/>
    <col min="29" max="29" width="6.453125" style="21" customWidth="1"/>
    <col min="30" max="30" width="23.6328125" style="21" customWidth="1"/>
    <col min="31" max="16384" width="8.54296875" style="21"/>
  </cols>
  <sheetData>
    <row r="1" spans="1:30" x14ac:dyDescent="0.35">
      <c r="A1" s="149" t="s">
        <v>82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30" x14ac:dyDescent="0.35">
      <c r="A2" s="149" t="s">
        <v>592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30" x14ac:dyDescent="0.35">
      <c r="A3" s="20" t="s">
        <v>15</v>
      </c>
      <c r="B3" s="20"/>
      <c r="C3" s="24"/>
      <c r="D3" s="25"/>
      <c r="E3" s="20"/>
      <c r="F3" s="20"/>
      <c r="G3" s="20"/>
      <c r="H3" s="26"/>
    </row>
    <row r="4" spans="1:30" x14ac:dyDescent="0.35">
      <c r="A4" s="20"/>
      <c r="B4" s="20"/>
      <c r="C4" s="24"/>
      <c r="D4" s="25"/>
      <c r="E4" s="20"/>
      <c r="F4" s="21"/>
      <c r="G4" s="27"/>
      <c r="H4" s="26"/>
    </row>
    <row r="5" spans="1:30" ht="13.5" thickBot="1" x14ac:dyDescent="0.4"/>
    <row r="6" spans="1:30" ht="56" customHeight="1" thickBot="1" x14ac:dyDescent="0.4">
      <c r="A6" s="28" t="str">
        <f>'DftrTarif&amp;JamAlat'!A3</f>
        <v>No.</v>
      </c>
      <c r="B6" s="28" t="str">
        <f>'DftrTarif&amp;JamAlat'!B3</f>
        <v>Nama Alat Kesehatan</v>
      </c>
      <c r="C6" s="29" t="s">
        <v>53</v>
      </c>
      <c r="D6" s="30" t="str">
        <f>'DftrTarif&amp;JamAlat'!D3</f>
        <v>Tarif (RP) Permenkeu No. 45 Tahun 2024</v>
      </c>
      <c r="E6" s="150" t="str">
        <f>'DftrTarif&amp;JamAlat'!E3</f>
        <v>Jam Alat (Kepdirjen Yankes 0412/2020)</v>
      </c>
      <c r="F6" s="151"/>
      <c r="G6" s="28" t="s">
        <v>52</v>
      </c>
      <c r="H6" s="30" t="s">
        <v>54</v>
      </c>
      <c r="I6" s="28" t="s">
        <v>55</v>
      </c>
      <c r="J6" s="31" t="s">
        <v>542</v>
      </c>
      <c r="K6" s="28" t="s">
        <v>48</v>
      </c>
      <c r="M6" s="138" t="s">
        <v>153</v>
      </c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40"/>
    </row>
    <row r="7" spans="1:30" x14ac:dyDescent="0.35">
      <c r="A7" s="32"/>
      <c r="B7" s="33"/>
      <c r="C7" s="34"/>
      <c r="D7" s="35"/>
      <c r="E7" s="36"/>
      <c r="F7" s="37"/>
      <c r="G7" s="33"/>
      <c r="H7" s="38"/>
      <c r="I7" s="23"/>
      <c r="J7" s="23"/>
      <c r="K7" s="23"/>
      <c r="M7" s="70"/>
      <c r="AD7" s="71"/>
    </row>
    <row r="8" spans="1:30" x14ac:dyDescent="0.35">
      <c r="A8" s="23">
        <f>'DftrTarif&amp;JamAlat'!A4</f>
        <v>1</v>
      </c>
      <c r="B8" s="122" t="str">
        <f>'DftrTarif&amp;JamAlat'!B4</f>
        <v>Analytical  Balance</v>
      </c>
      <c r="C8" s="34"/>
      <c r="D8" s="35">
        <f>'DftrTarif&amp;JamAlat'!D4</f>
        <v>180000</v>
      </c>
      <c r="E8" s="36">
        <f>'DftrTarif&amp;JamAlat'!E4</f>
        <v>60</v>
      </c>
      <c r="F8" s="37" t="str">
        <f>'DftrTarif&amp;JamAlat'!F4</f>
        <v>Menit</v>
      </c>
      <c r="G8" s="40">
        <f>C8*D8</f>
        <v>0</v>
      </c>
      <c r="H8" s="38">
        <f>C8*E8</f>
        <v>0</v>
      </c>
      <c r="I8" s="152">
        <f>8*60</f>
        <v>480</v>
      </c>
      <c r="J8" s="152">
        <v>3</v>
      </c>
      <c r="K8" s="155">
        <f>ROUND((H134/I8)/J8,0)</f>
        <v>5</v>
      </c>
      <c r="M8" s="70"/>
      <c r="AD8" s="71"/>
    </row>
    <row r="9" spans="1:30" ht="14.5" x14ac:dyDescent="0.35">
      <c r="A9" s="23">
        <f>'DftrTarif&amp;JamAlat'!A5</f>
        <v>2</v>
      </c>
      <c r="B9" s="39" t="str">
        <f>'DftrTarif&amp;JamAlat'!B5</f>
        <v>Digital Pressure Meter / Parameter Tester *</v>
      </c>
      <c r="C9" s="34"/>
      <c r="D9" s="35">
        <f>'DftrTarif&amp;JamAlat'!D5</f>
        <v>744000</v>
      </c>
      <c r="E9" s="36">
        <f>'DftrTarif&amp;JamAlat'!E5</f>
        <v>120</v>
      </c>
      <c r="F9" s="37" t="str">
        <f>'DftrTarif&amp;JamAlat'!F5</f>
        <v>Menit</v>
      </c>
      <c r="G9" s="40">
        <f t="shared" ref="G9:G72" si="0">C9*D9</f>
        <v>0</v>
      </c>
      <c r="H9" s="38">
        <f>C9*E9*0</f>
        <v>0</v>
      </c>
      <c r="I9" s="153"/>
      <c r="J9" s="153"/>
      <c r="K9" s="156"/>
      <c r="M9" s="141" t="s">
        <v>102</v>
      </c>
      <c r="N9" s="142"/>
      <c r="O9" s="147" t="s">
        <v>518</v>
      </c>
      <c r="P9" s="148"/>
      <c r="Q9" s="148"/>
      <c r="R9" s="148"/>
      <c r="S9" s="148"/>
      <c r="T9" s="148"/>
      <c r="U9" s="148"/>
      <c r="V9" s="148"/>
      <c r="W9" s="148"/>
      <c r="X9" s="148"/>
      <c r="Y9" s="99"/>
      <c r="AD9" s="71"/>
    </row>
    <row r="10" spans="1:30" ht="14.5" x14ac:dyDescent="0.35">
      <c r="A10" s="23">
        <f>'DftrTarif&amp;JamAlat'!A6</f>
        <v>3</v>
      </c>
      <c r="B10" s="39" t="str">
        <f>'DftrTarif&amp;JamAlat'!B6</f>
        <v>Electrocardiograph (ECG)  Simulator *</v>
      </c>
      <c r="C10" s="34"/>
      <c r="D10" s="35">
        <f>'DftrTarif&amp;JamAlat'!D6</f>
        <v>840000</v>
      </c>
      <c r="E10" s="36">
        <f>'DftrTarif&amp;JamAlat'!E6</f>
        <v>120</v>
      </c>
      <c r="F10" s="37" t="str">
        <f>'DftrTarif&amp;JamAlat'!F6</f>
        <v>Menit</v>
      </c>
      <c r="G10" s="40">
        <f t="shared" si="0"/>
        <v>0</v>
      </c>
      <c r="H10" s="38">
        <f>C10*E10*0</f>
        <v>0</v>
      </c>
      <c r="I10" s="153"/>
      <c r="J10" s="153"/>
      <c r="K10" s="156"/>
      <c r="M10" s="141" t="s">
        <v>103</v>
      </c>
      <c r="N10" s="142"/>
      <c r="O10" s="147"/>
      <c r="P10" s="148"/>
      <c r="Q10" s="148"/>
      <c r="R10" s="148"/>
      <c r="S10" s="148"/>
      <c r="T10" s="148"/>
      <c r="U10" s="148"/>
      <c r="V10" s="148"/>
      <c r="W10" s="148"/>
      <c r="X10" s="148"/>
      <c r="Y10" s="99"/>
      <c r="AD10" s="71"/>
    </row>
    <row r="11" spans="1:30" ht="14.5" x14ac:dyDescent="0.35">
      <c r="A11" s="23">
        <f>'DftrTarif&amp;JamAlat'!A7</f>
        <v>4</v>
      </c>
      <c r="B11" s="122" t="str">
        <f>'DftrTarif&amp;JamAlat'!B7</f>
        <v>Flowmeter (Regulator  Oksigen)</v>
      </c>
      <c r="C11" s="34">
        <v>10</v>
      </c>
      <c r="D11" s="35">
        <f>'DftrTarif&amp;JamAlat'!D7</f>
        <v>192000</v>
      </c>
      <c r="E11" s="36">
        <f>'DftrTarif&amp;JamAlat'!E7</f>
        <v>40</v>
      </c>
      <c r="F11" s="37" t="str">
        <f>'DftrTarif&amp;JamAlat'!F7</f>
        <v>Menit</v>
      </c>
      <c r="G11" s="40">
        <f t="shared" si="0"/>
        <v>1920000</v>
      </c>
      <c r="H11" s="38">
        <f t="shared" ref="H11:H72" si="1">C11*E11</f>
        <v>400</v>
      </c>
      <c r="I11" s="153"/>
      <c r="J11" s="153"/>
      <c r="K11" s="156"/>
      <c r="M11" s="141" t="s">
        <v>152</v>
      </c>
      <c r="N11" s="142"/>
      <c r="O11" s="147" t="s">
        <v>169</v>
      </c>
      <c r="P11" s="148"/>
      <c r="Q11" s="148"/>
      <c r="R11" s="148"/>
      <c r="S11" s="148"/>
      <c r="T11" s="148"/>
      <c r="U11" s="148"/>
      <c r="V11" s="148"/>
      <c r="W11" s="148"/>
      <c r="X11" s="148"/>
      <c r="Y11" s="103" t="s">
        <v>520</v>
      </c>
      <c r="AD11" s="71"/>
    </row>
    <row r="12" spans="1:30" ht="14.5" x14ac:dyDescent="0.35">
      <c r="A12" s="23">
        <f>'DftrTarif&amp;JamAlat'!A8</f>
        <v>5</v>
      </c>
      <c r="B12" s="39" t="str">
        <f>'DftrTarif&amp;JamAlat'!B8</f>
        <v>Lux Meter *</v>
      </c>
      <c r="C12" s="34">
        <v>10</v>
      </c>
      <c r="D12" s="35">
        <f>'DftrTarif&amp;JamAlat'!D8</f>
        <v>450000</v>
      </c>
      <c r="E12" s="36">
        <f>'DftrTarif&amp;JamAlat'!E8</f>
        <v>40</v>
      </c>
      <c r="F12" s="37" t="str">
        <f>'DftrTarif&amp;JamAlat'!F8</f>
        <v>Menit</v>
      </c>
      <c r="G12" s="40">
        <f t="shared" si="0"/>
        <v>4500000</v>
      </c>
      <c r="H12" s="38">
        <f t="shared" ref="H12:H28" si="2">C12*E12*0</f>
        <v>0</v>
      </c>
      <c r="I12" s="153"/>
      <c r="J12" s="153"/>
      <c r="K12" s="156"/>
      <c r="M12" s="141" t="s">
        <v>104</v>
      </c>
      <c r="N12" s="142"/>
      <c r="O12" s="147"/>
      <c r="P12" s="148"/>
      <c r="Q12" s="148"/>
      <c r="R12" s="148"/>
      <c r="S12" s="148"/>
      <c r="T12" s="148"/>
      <c r="U12" s="148"/>
      <c r="V12" s="148"/>
      <c r="W12" s="148"/>
      <c r="X12" s="148"/>
      <c r="Y12" s="99"/>
      <c r="AD12" s="71"/>
    </row>
    <row r="13" spans="1:30" x14ac:dyDescent="0.35">
      <c r="A13" s="23">
        <f>'DftrTarif&amp;JamAlat'!A9</f>
        <v>6</v>
      </c>
      <c r="B13" s="39" t="str">
        <f>'DftrTarif&amp;JamAlat'!B9</f>
        <v>Micropipet  Fix *</v>
      </c>
      <c r="C13" s="34">
        <v>15</v>
      </c>
      <c r="D13" s="35">
        <f>'DftrTarif&amp;JamAlat'!D9</f>
        <v>288000</v>
      </c>
      <c r="E13" s="36">
        <f>'DftrTarif&amp;JamAlat'!E9</f>
        <v>90</v>
      </c>
      <c r="F13" s="37" t="str">
        <f>'DftrTarif&amp;JamAlat'!F9</f>
        <v>Menit</v>
      </c>
      <c r="G13" s="40">
        <f t="shared" si="0"/>
        <v>4320000</v>
      </c>
      <c r="H13" s="38">
        <f t="shared" si="2"/>
        <v>0</v>
      </c>
      <c r="I13" s="153"/>
      <c r="J13" s="153"/>
      <c r="K13" s="156"/>
      <c r="M13" s="100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AD13" s="71"/>
    </row>
    <row r="14" spans="1:30" x14ac:dyDescent="0.35">
      <c r="A14" s="23">
        <f>'DftrTarif&amp;JamAlat'!A10</f>
        <v>7</v>
      </c>
      <c r="B14" s="39" t="str">
        <f>'DftrTarif&amp;JamAlat'!B10</f>
        <v>Micropipet  Fix (mL) *</v>
      </c>
      <c r="C14" s="34"/>
      <c r="D14" s="35">
        <f>'DftrTarif&amp;JamAlat'!D10</f>
        <v>288000</v>
      </c>
      <c r="E14" s="36">
        <f>'DftrTarif&amp;JamAlat'!E10</f>
        <v>90</v>
      </c>
      <c r="F14" s="37" t="str">
        <f>'DftrTarif&amp;JamAlat'!F10</f>
        <v>Menit</v>
      </c>
      <c r="G14" s="40">
        <f t="shared" si="0"/>
        <v>0</v>
      </c>
      <c r="H14" s="38">
        <f t="shared" si="2"/>
        <v>0</v>
      </c>
      <c r="I14" s="153"/>
      <c r="J14" s="153"/>
      <c r="K14" s="156"/>
      <c r="M14" s="143"/>
      <c r="N14" s="144"/>
      <c r="AD14" s="71"/>
    </row>
    <row r="15" spans="1:30" ht="15.5" x14ac:dyDescent="0.35">
      <c r="A15" s="23">
        <f>'DftrTarif&amp;JamAlat'!A11</f>
        <v>8</v>
      </c>
      <c r="B15" s="39" t="str">
        <f>'DftrTarif&amp;JamAlat'!B11</f>
        <v>Micropipet  Multi Channel *</v>
      </c>
      <c r="C15" s="34"/>
      <c r="D15" s="35">
        <f>'DftrTarif&amp;JamAlat'!D11</f>
        <v>288000</v>
      </c>
      <c r="E15" s="36">
        <f>'DftrTarif&amp;JamAlat'!E11</f>
        <v>90</v>
      </c>
      <c r="F15" s="37" t="str">
        <f>'DftrTarif&amp;JamAlat'!F11</f>
        <v>Menit</v>
      </c>
      <c r="G15" s="40">
        <f t="shared" si="0"/>
        <v>0</v>
      </c>
      <c r="H15" s="38">
        <f t="shared" si="2"/>
        <v>0</v>
      </c>
      <c r="I15" s="153"/>
      <c r="J15" s="153"/>
      <c r="K15" s="156"/>
      <c r="M15" s="145" t="s">
        <v>519</v>
      </c>
      <c r="N15" s="146"/>
      <c r="O15" s="119" t="str">
        <f>C134 &amp; " alat"</f>
        <v>150 alat</v>
      </c>
      <c r="AD15" s="71"/>
    </row>
    <row r="16" spans="1:30" x14ac:dyDescent="0.35">
      <c r="A16" s="23">
        <f>'DftrTarif&amp;JamAlat'!A12</f>
        <v>9</v>
      </c>
      <c r="B16" s="39" t="str">
        <f>'DftrTarif&amp;JamAlat'!B12</f>
        <v>Micropipet  Variabel *</v>
      </c>
      <c r="C16" s="34"/>
      <c r="D16" s="35">
        <f>'DftrTarif&amp;JamAlat'!D12</f>
        <v>384000</v>
      </c>
      <c r="E16" s="36">
        <f>'DftrTarif&amp;JamAlat'!E12</f>
        <v>90</v>
      </c>
      <c r="F16" s="37" t="str">
        <f>'DftrTarif&amp;JamAlat'!F12</f>
        <v>Menit</v>
      </c>
      <c r="G16" s="40">
        <f t="shared" si="0"/>
        <v>0</v>
      </c>
      <c r="H16" s="38">
        <f t="shared" si="2"/>
        <v>0</v>
      </c>
      <c r="I16" s="153"/>
      <c r="J16" s="153"/>
      <c r="K16" s="156"/>
      <c r="M16" s="70"/>
      <c r="AD16" s="71"/>
    </row>
    <row r="17" spans="1:30" ht="15.5" x14ac:dyDescent="0.35">
      <c r="A17" s="23">
        <f>'DftrTarif&amp;JamAlat'!A13</f>
        <v>10</v>
      </c>
      <c r="B17" s="39" t="str">
        <f>'DftrTarif&amp;JamAlat'!B13</f>
        <v>Tachometer *</v>
      </c>
      <c r="C17" s="34"/>
      <c r="D17" s="35">
        <f>'DftrTarif&amp;JamAlat'!D13</f>
        <v>384000</v>
      </c>
      <c r="E17" s="36">
        <f>'DftrTarif&amp;JamAlat'!E13</f>
        <v>62</v>
      </c>
      <c r="F17" s="37" t="str">
        <f>'DftrTarif&amp;JamAlat'!F13</f>
        <v>Menit</v>
      </c>
      <c r="G17" s="40">
        <f t="shared" si="0"/>
        <v>0</v>
      </c>
      <c r="H17" s="38">
        <f t="shared" si="2"/>
        <v>0</v>
      </c>
      <c r="I17" s="153"/>
      <c r="J17" s="153"/>
      <c r="K17" s="156"/>
      <c r="M17" s="105" t="s">
        <v>100</v>
      </c>
      <c r="N17" s="88"/>
      <c r="O17" s="1"/>
      <c r="P17" s="1"/>
      <c r="Q17" s="1"/>
      <c r="R17" s="1"/>
      <c r="S17" s="1"/>
      <c r="T17" s="1"/>
      <c r="U17" s="1"/>
      <c r="V17" s="1"/>
      <c r="W17" s="1"/>
      <c r="X17" s="1"/>
      <c r="Y17" s="2"/>
      <c r="Z17" s="89">
        <f>C140</f>
        <v>35196000</v>
      </c>
      <c r="AA17" s="1"/>
      <c r="AB17" s="1"/>
      <c r="AC17" s="1"/>
      <c r="AD17" s="71"/>
    </row>
    <row r="18" spans="1:30" x14ac:dyDescent="0.3">
      <c r="A18" s="23">
        <f>'DftrTarif&amp;JamAlat'!A14</f>
        <v>11</v>
      </c>
      <c r="B18" s="39" t="str">
        <f>'DftrTarif&amp;JamAlat'!B14</f>
        <v>Thermohygrometer Analog *</v>
      </c>
      <c r="C18" s="34"/>
      <c r="D18" s="35">
        <f>'DftrTarif&amp;JamAlat'!D14</f>
        <v>672000</v>
      </c>
      <c r="E18" s="36">
        <f>'DftrTarif&amp;JamAlat'!E14</f>
        <v>120</v>
      </c>
      <c r="F18" s="37" t="str">
        <f>'DftrTarif&amp;JamAlat'!F14</f>
        <v>Menit</v>
      </c>
      <c r="G18" s="40">
        <f t="shared" si="0"/>
        <v>0</v>
      </c>
      <c r="H18" s="38">
        <f t="shared" si="2"/>
        <v>0</v>
      </c>
      <c r="I18" s="153"/>
      <c r="J18" s="153"/>
      <c r="K18" s="156"/>
      <c r="M18" s="7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2"/>
      <c r="Z18" s="1"/>
      <c r="AA18" s="1"/>
      <c r="AB18" s="137" t="s">
        <v>56</v>
      </c>
      <c r="AC18" s="137"/>
      <c r="AD18" s="71"/>
    </row>
    <row r="19" spans="1:30" ht="15.5" x14ac:dyDescent="0.35">
      <c r="A19" s="23">
        <f>'DftrTarif&amp;JamAlat'!A15</f>
        <v>12</v>
      </c>
      <c r="B19" s="39" t="str">
        <f>'DftrTarif&amp;JamAlat'!B15</f>
        <v>Thermohygrometer Digital *</v>
      </c>
      <c r="C19" s="34"/>
      <c r="D19" s="35">
        <f>'DftrTarif&amp;JamAlat'!D15</f>
        <v>732000</v>
      </c>
      <c r="E19" s="36">
        <f>'DftrTarif&amp;JamAlat'!E15</f>
        <v>120</v>
      </c>
      <c r="F19" s="37" t="str">
        <f>'DftrTarif&amp;JamAlat'!F15</f>
        <v>Menit</v>
      </c>
      <c r="G19" s="40">
        <f t="shared" si="0"/>
        <v>0</v>
      </c>
      <c r="H19" s="38">
        <f t="shared" si="2"/>
        <v>0</v>
      </c>
      <c r="I19" s="153"/>
      <c r="J19" s="153"/>
      <c r="K19" s="156"/>
      <c r="M19" s="104" t="s">
        <v>60</v>
      </c>
      <c r="N19" s="90"/>
      <c r="O19" s="91"/>
      <c r="P19" s="91"/>
      <c r="Q19" s="91"/>
      <c r="R19" s="91"/>
      <c r="S19" s="91"/>
      <c r="T19" s="91"/>
      <c r="U19" s="91"/>
      <c r="V19" s="91"/>
      <c r="W19" s="48"/>
      <c r="X19" s="49"/>
      <c r="Y19" s="92"/>
      <c r="Z19" s="75">
        <f>SUM(Z20:Z26)</f>
        <v>14030000</v>
      </c>
      <c r="AA19" s="1"/>
      <c r="AB19" s="50" t="s">
        <v>72</v>
      </c>
      <c r="AC19" s="51">
        <f>C141</f>
        <v>3</v>
      </c>
      <c r="AD19" s="71"/>
    </row>
    <row r="20" spans="1:30" x14ac:dyDescent="0.3">
      <c r="A20" s="23">
        <f>'DftrTarif&amp;JamAlat'!A16</f>
        <v>13</v>
      </c>
      <c r="B20" s="39" t="str">
        <f>'DftrTarif&amp;JamAlat'!B16</f>
        <v>Termometer  Analog *</v>
      </c>
      <c r="C20" s="34"/>
      <c r="D20" s="35">
        <f>'DftrTarif&amp;JamAlat'!D16</f>
        <v>168000</v>
      </c>
      <c r="E20" s="36">
        <f>'DftrTarif&amp;JamAlat'!E16</f>
        <v>90</v>
      </c>
      <c r="F20" s="37" t="str">
        <f>'DftrTarif&amp;JamAlat'!F16</f>
        <v>Menit</v>
      </c>
      <c r="G20" s="40">
        <f t="shared" si="0"/>
        <v>0</v>
      </c>
      <c r="H20" s="38">
        <f t="shared" si="2"/>
        <v>0</v>
      </c>
      <c r="I20" s="153"/>
      <c r="J20" s="153"/>
      <c r="K20" s="156"/>
      <c r="M20" s="72"/>
      <c r="N20" s="88"/>
      <c r="O20" s="88"/>
      <c r="P20" s="1"/>
      <c r="Q20" s="1"/>
      <c r="R20" s="1"/>
      <c r="S20" s="1"/>
      <c r="T20" s="1"/>
      <c r="U20" s="1"/>
      <c r="V20" s="1"/>
      <c r="W20" s="52"/>
      <c r="X20" s="53"/>
      <c r="Y20" s="2"/>
      <c r="Z20" s="54"/>
      <c r="AA20" s="1"/>
      <c r="AB20" s="50" t="s">
        <v>71</v>
      </c>
      <c r="AC20" s="51">
        <f>C142</f>
        <v>5</v>
      </c>
      <c r="AD20" s="71"/>
    </row>
    <row r="21" spans="1:30" x14ac:dyDescent="0.3">
      <c r="A21" s="23">
        <f>'DftrTarif&amp;JamAlat'!A17</f>
        <v>14</v>
      </c>
      <c r="B21" s="39" t="str">
        <f>'DftrTarif&amp;JamAlat'!B17</f>
        <v>Termometer  Digital *</v>
      </c>
      <c r="C21" s="34"/>
      <c r="D21" s="35">
        <f>'DftrTarif&amp;JamAlat'!D17</f>
        <v>168000</v>
      </c>
      <c r="E21" s="36">
        <f>'DftrTarif&amp;JamAlat'!E17</f>
        <v>90</v>
      </c>
      <c r="F21" s="37" t="str">
        <f>'DftrTarif&amp;JamAlat'!F17</f>
        <v>Menit</v>
      </c>
      <c r="G21" s="40">
        <f t="shared" si="0"/>
        <v>0</v>
      </c>
      <c r="H21" s="38">
        <f t="shared" si="2"/>
        <v>0</v>
      </c>
      <c r="I21" s="153"/>
      <c r="J21" s="153"/>
      <c r="K21" s="156"/>
      <c r="M21" s="74" t="s">
        <v>76</v>
      </c>
      <c r="N21" s="93"/>
      <c r="O21" s="1"/>
      <c r="P21" s="1" t="s">
        <v>61</v>
      </c>
      <c r="Q21" s="2">
        <f>AC19</f>
        <v>3</v>
      </c>
      <c r="R21" s="1" t="s">
        <v>62</v>
      </c>
      <c r="S21" s="1" t="s">
        <v>63</v>
      </c>
      <c r="T21" s="2">
        <f>AC20</f>
        <v>5</v>
      </c>
      <c r="U21" s="2" t="s">
        <v>64</v>
      </c>
      <c r="V21" s="94" t="s">
        <v>65</v>
      </c>
      <c r="W21" s="55">
        <f t="shared" ref="W21:W23" si="3">Q21*T21</f>
        <v>15</v>
      </c>
      <c r="X21" s="56" t="s">
        <v>66</v>
      </c>
      <c r="Y21" s="95">
        <f>VLOOKUP($O$11,Table4[[#Data],[#Totals],[WILAYAH FASYANKES]:[TAKSI / TRANS KABUPATEN]],2,FALSE)</f>
        <v>410000</v>
      </c>
      <c r="Z21" s="57">
        <f t="shared" ref="Z21:Z23" si="4">W21*Y21</f>
        <v>6150000</v>
      </c>
      <c r="AA21" s="1"/>
      <c r="AB21" s="1"/>
      <c r="AC21" s="1"/>
      <c r="AD21" s="71"/>
    </row>
    <row r="22" spans="1:30" x14ac:dyDescent="0.3">
      <c r="A22" s="23">
        <f>'DftrTarif&amp;JamAlat'!A18</f>
        <v>15</v>
      </c>
      <c r="B22" s="39" t="str">
        <f>'DftrTarif&amp;JamAlat'!B18</f>
        <v>Termometer  Gelas *</v>
      </c>
      <c r="C22" s="34"/>
      <c r="D22" s="35">
        <f>'DftrTarif&amp;JamAlat'!D18</f>
        <v>408000</v>
      </c>
      <c r="E22" s="36">
        <f>'DftrTarif&amp;JamAlat'!E18</f>
        <v>90</v>
      </c>
      <c r="F22" s="37" t="str">
        <f>'DftrTarif&amp;JamAlat'!F18</f>
        <v>Menit</v>
      </c>
      <c r="G22" s="40">
        <f t="shared" si="0"/>
        <v>0</v>
      </c>
      <c r="H22" s="38">
        <f t="shared" si="2"/>
        <v>0</v>
      </c>
      <c r="I22" s="153"/>
      <c r="J22" s="153"/>
      <c r="K22" s="156"/>
      <c r="M22" s="74" t="s">
        <v>77</v>
      </c>
      <c r="N22" s="93"/>
      <c r="O22" s="1"/>
      <c r="P22" s="1" t="s">
        <v>61</v>
      </c>
      <c r="Q22" s="96">
        <f>INT((Q21/2)+1)</f>
        <v>2</v>
      </c>
      <c r="R22" s="1" t="s">
        <v>67</v>
      </c>
      <c r="S22" s="1" t="s">
        <v>63</v>
      </c>
      <c r="T22" s="2">
        <f>T21-1</f>
        <v>4</v>
      </c>
      <c r="U22" s="2" t="s">
        <v>64</v>
      </c>
      <c r="V22" s="94" t="s">
        <v>65</v>
      </c>
      <c r="W22" s="55">
        <f t="shared" si="3"/>
        <v>8</v>
      </c>
      <c r="X22" s="56" t="s">
        <v>66</v>
      </c>
      <c r="Y22" s="95">
        <f>VLOOKUP($O$11,Table4[[#Data],[#Totals],[WILAYAH FASYANKES]:[TAKSI / TRANS KABUPATEN]],3,FALSE)</f>
        <v>814000</v>
      </c>
      <c r="Z22" s="57">
        <f t="shared" si="4"/>
        <v>6512000</v>
      </c>
      <c r="AA22" s="1"/>
      <c r="AB22" s="1"/>
      <c r="AC22" s="1"/>
      <c r="AD22" s="71"/>
    </row>
    <row r="23" spans="1:30" x14ac:dyDescent="0.3">
      <c r="A23" s="23">
        <f>'DftrTarif&amp;JamAlat'!A19</f>
        <v>16</v>
      </c>
      <c r="B23" s="39" t="str">
        <f>'DftrTarif&amp;JamAlat'!B19</f>
        <v>Termometer Klinik (Clinical Thermometer) *</v>
      </c>
      <c r="C23" s="34"/>
      <c r="D23" s="35">
        <f>'DftrTarif&amp;JamAlat'!D19</f>
        <v>216000</v>
      </c>
      <c r="E23" s="36">
        <f>'DftrTarif&amp;JamAlat'!E19</f>
        <v>90</v>
      </c>
      <c r="F23" s="37" t="str">
        <f>'DftrTarif&amp;JamAlat'!F19</f>
        <v>Menit</v>
      </c>
      <c r="G23" s="40">
        <f t="shared" si="0"/>
        <v>0</v>
      </c>
      <c r="H23" s="38">
        <f t="shared" si="2"/>
        <v>0</v>
      </c>
      <c r="I23" s="153"/>
      <c r="J23" s="153"/>
      <c r="K23" s="156"/>
      <c r="M23" s="74" t="s">
        <v>498</v>
      </c>
      <c r="N23" s="93"/>
      <c r="O23" s="1"/>
      <c r="P23" s="1" t="s">
        <v>61</v>
      </c>
      <c r="Q23" s="2">
        <f>AC19</f>
        <v>3</v>
      </c>
      <c r="R23" s="1" t="s">
        <v>62</v>
      </c>
      <c r="S23" s="1" t="s">
        <v>63</v>
      </c>
      <c r="T23" s="2">
        <v>1</v>
      </c>
      <c r="U23" s="2" t="s">
        <v>68</v>
      </c>
      <c r="V23" s="94" t="s">
        <v>65</v>
      </c>
      <c r="W23" s="55">
        <f t="shared" si="3"/>
        <v>3</v>
      </c>
      <c r="X23" s="56" t="s">
        <v>69</v>
      </c>
      <c r="Y23" s="95">
        <f>VLOOKUP($O$11,Table4[[#Data],[#Totals],[WILAYAH FASYANKES]:[TAKSI / TRANS KABUPATEN]],4,FALSE)</f>
        <v>0</v>
      </c>
      <c r="Z23" s="57">
        <f t="shared" si="4"/>
        <v>0</v>
      </c>
      <c r="AA23" s="1"/>
      <c r="AB23" s="1"/>
      <c r="AC23" s="1"/>
      <c r="AD23" s="71"/>
    </row>
    <row r="24" spans="1:30" x14ac:dyDescent="0.3">
      <c r="A24" s="23">
        <f>'DftrTarif&amp;JamAlat'!A20</f>
        <v>17</v>
      </c>
      <c r="B24" s="39" t="str">
        <f>'DftrTarif&amp;JamAlat'!B20</f>
        <v>Termometer  Ruang *</v>
      </c>
      <c r="C24" s="34"/>
      <c r="D24" s="35">
        <f>'DftrTarif&amp;JamAlat'!D20</f>
        <v>276000</v>
      </c>
      <c r="E24" s="36">
        <f>'DftrTarif&amp;JamAlat'!E20</f>
        <v>90</v>
      </c>
      <c r="F24" s="37" t="str">
        <f>'DftrTarif&amp;JamAlat'!F20</f>
        <v>Menit</v>
      </c>
      <c r="G24" s="40">
        <f t="shared" si="0"/>
        <v>0</v>
      </c>
      <c r="H24" s="38">
        <f t="shared" si="2"/>
        <v>0</v>
      </c>
      <c r="I24" s="153"/>
      <c r="J24" s="153"/>
      <c r="K24" s="156"/>
      <c r="M24" s="74" t="s">
        <v>514</v>
      </c>
      <c r="N24" s="93" t="str">
        <f>IF(Y21=0,"Lokal Petugas",IF(Y22=0,"Surabaya-Tujuan",IF(Y23=0,"Surabaya-Kota Tujuan","Tujuan")))</f>
        <v>Surabaya-Kota Tujuan</v>
      </c>
      <c r="O24" s="88"/>
      <c r="P24" s="1" t="s">
        <v>61</v>
      </c>
      <c r="Q24" s="2">
        <f>AC19</f>
        <v>3</v>
      </c>
      <c r="R24" s="1" t="s">
        <v>62</v>
      </c>
      <c r="S24" s="1" t="s">
        <v>63</v>
      </c>
      <c r="T24" s="2">
        <f>VLOOKUP($N$24,'LIST SBM'!L8:M11,2,FALSE)</f>
        <v>1</v>
      </c>
      <c r="U24" s="2" t="s">
        <v>68</v>
      </c>
      <c r="V24" s="94" t="s">
        <v>65</v>
      </c>
      <c r="W24" s="55">
        <f>Q24*T24</f>
        <v>3</v>
      </c>
      <c r="X24" s="56" t="s">
        <v>70</v>
      </c>
      <c r="Y24" s="95">
        <f>VLOOKUP($O$11,Table4[[#Data],[#Totals],[WILAYAH FASYANKES]:[TAKSI / TRANS KABUPATEN]],5,FALSE)*2</f>
        <v>456000</v>
      </c>
      <c r="Z24" s="57">
        <f>W24*Y24</f>
        <v>1368000</v>
      </c>
      <c r="AA24" s="1"/>
      <c r="AB24" s="1"/>
      <c r="AC24" s="1"/>
      <c r="AD24" s="71"/>
    </row>
    <row r="25" spans="1:30" x14ac:dyDescent="0.3">
      <c r="A25" s="23">
        <f>'DftrTarif&amp;JamAlat'!A21</f>
        <v>18</v>
      </c>
      <c r="B25" s="39" t="str">
        <f>'DftrTarif&amp;JamAlat'!B21</f>
        <v>Termometer  Kulkas *</v>
      </c>
      <c r="C25" s="34"/>
      <c r="D25" s="35">
        <f>'DftrTarif&amp;JamAlat'!D21</f>
        <v>276000</v>
      </c>
      <c r="E25" s="36">
        <f>'DftrTarif&amp;JamAlat'!E21</f>
        <v>90</v>
      </c>
      <c r="F25" s="37" t="str">
        <f>'DftrTarif&amp;JamAlat'!F21</f>
        <v>Menit</v>
      </c>
      <c r="G25" s="40">
        <f t="shared" si="0"/>
        <v>0</v>
      </c>
      <c r="H25" s="38">
        <f t="shared" si="2"/>
        <v>0</v>
      </c>
      <c r="I25" s="153"/>
      <c r="J25" s="153"/>
      <c r="K25" s="156"/>
      <c r="M25" s="74" t="s">
        <v>514</v>
      </c>
      <c r="N25" s="93" t="s">
        <v>515</v>
      </c>
      <c r="O25" s="1"/>
      <c r="P25" s="1" t="s">
        <v>61</v>
      </c>
      <c r="Q25" s="2">
        <f>AC19</f>
        <v>3</v>
      </c>
      <c r="R25" s="1" t="s">
        <v>62</v>
      </c>
      <c r="S25" s="1" t="s">
        <v>63</v>
      </c>
      <c r="T25" s="2">
        <v>1</v>
      </c>
      <c r="U25" s="2" t="s">
        <v>68</v>
      </c>
      <c r="V25" s="94" t="s">
        <v>65</v>
      </c>
      <c r="W25" s="55">
        <f>Q25*T25</f>
        <v>3</v>
      </c>
      <c r="X25" s="56" t="s">
        <v>70</v>
      </c>
      <c r="Y25" s="97" t="str">
        <f>IF(Y23=0,"0","466000")</f>
        <v>0</v>
      </c>
      <c r="Z25" s="57">
        <f>W25*Y25</f>
        <v>0</v>
      </c>
      <c r="AA25" s="1"/>
      <c r="AB25" s="1"/>
      <c r="AC25" s="1"/>
      <c r="AD25" s="71"/>
    </row>
    <row r="26" spans="1:30" x14ac:dyDescent="0.35">
      <c r="A26" s="23">
        <f>'DftrTarif&amp;JamAlat'!A22</f>
        <v>19</v>
      </c>
      <c r="B26" s="39" t="str">
        <f>'DftrTarif&amp;JamAlat'!B22</f>
        <v>Thermometer  Min-Max *</v>
      </c>
      <c r="C26" s="34"/>
      <c r="D26" s="35">
        <f>'DftrTarif&amp;JamAlat'!D22</f>
        <v>230000</v>
      </c>
      <c r="E26" s="36">
        <f>'DftrTarif&amp;JamAlat'!E22</f>
        <v>90</v>
      </c>
      <c r="F26" s="37" t="str">
        <f>'DftrTarif&amp;JamAlat'!F22</f>
        <v>Menit</v>
      </c>
      <c r="G26" s="40">
        <f t="shared" si="0"/>
        <v>0</v>
      </c>
      <c r="H26" s="38">
        <f t="shared" si="2"/>
        <v>0</v>
      </c>
      <c r="I26" s="153"/>
      <c r="J26" s="153"/>
      <c r="K26" s="156"/>
      <c r="M26" s="70"/>
      <c r="AD26" s="71"/>
    </row>
    <row r="27" spans="1:30" ht="15.5" x14ac:dyDescent="0.35">
      <c r="A27" s="23">
        <f>'DftrTarif&amp;JamAlat'!A23</f>
        <v>20</v>
      </c>
      <c r="B27" s="39" t="str">
        <f>'DftrTarif&amp;JamAlat'!B23</f>
        <v>Thermometer Ear *</v>
      </c>
      <c r="C27" s="34"/>
      <c r="D27" s="35">
        <f>'DftrTarif&amp;JamAlat'!D23</f>
        <v>216000</v>
      </c>
      <c r="E27" s="36">
        <f>'DftrTarif&amp;JamAlat'!E23</f>
        <v>90</v>
      </c>
      <c r="F27" s="37" t="str">
        <f>'DftrTarif&amp;JamAlat'!F23</f>
        <v>Menit</v>
      </c>
      <c r="G27" s="40">
        <f t="shared" si="0"/>
        <v>0</v>
      </c>
      <c r="H27" s="38">
        <f t="shared" si="2"/>
        <v>0</v>
      </c>
      <c r="I27" s="153"/>
      <c r="J27" s="153"/>
      <c r="K27" s="156"/>
      <c r="M27" s="135" t="s">
        <v>155</v>
      </c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02">
        <f>Z17+Z19</f>
        <v>49226000</v>
      </c>
      <c r="AD27" s="71"/>
    </row>
    <row r="28" spans="1:30" x14ac:dyDescent="0.35">
      <c r="A28" s="23">
        <f>'DftrTarif&amp;JamAlat'!A24</f>
        <v>21</v>
      </c>
      <c r="B28" s="39" t="str">
        <f>'DftrTarif&amp;JamAlat'!B24</f>
        <v>Thermometer IR Head *</v>
      </c>
      <c r="C28" s="34"/>
      <c r="D28" s="35">
        <f>'DftrTarif&amp;JamAlat'!D24</f>
        <v>216000</v>
      </c>
      <c r="E28" s="36">
        <f>'DftrTarif&amp;JamAlat'!E24</f>
        <v>90</v>
      </c>
      <c r="F28" s="37" t="str">
        <f>'DftrTarif&amp;JamAlat'!F24</f>
        <v>Menit</v>
      </c>
      <c r="G28" s="40">
        <f t="shared" si="0"/>
        <v>0</v>
      </c>
      <c r="H28" s="38">
        <f t="shared" si="2"/>
        <v>0</v>
      </c>
      <c r="I28" s="153"/>
      <c r="J28" s="153"/>
      <c r="K28" s="156"/>
      <c r="M28" s="70"/>
      <c r="AD28" s="71"/>
    </row>
    <row r="29" spans="1:30" x14ac:dyDescent="0.35">
      <c r="A29" s="23">
        <f>'DftrTarif&amp;JamAlat'!A25</f>
        <v>22</v>
      </c>
      <c r="B29" s="122" t="str">
        <f>'DftrTarif&amp;JamAlat'!B25</f>
        <v>Timbangan  Bayi Mekanik</v>
      </c>
      <c r="C29" s="34"/>
      <c r="D29" s="35">
        <f>'DftrTarif&amp;JamAlat'!D25</f>
        <v>180000</v>
      </c>
      <c r="E29" s="36">
        <f>'DftrTarif&amp;JamAlat'!E25</f>
        <v>90</v>
      </c>
      <c r="F29" s="37" t="str">
        <f>'DftrTarif&amp;JamAlat'!F25</f>
        <v>Menit</v>
      </c>
      <c r="G29" s="40">
        <f t="shared" si="0"/>
        <v>0</v>
      </c>
      <c r="H29" s="38">
        <f t="shared" si="1"/>
        <v>0</v>
      </c>
      <c r="I29" s="153"/>
      <c r="J29" s="153"/>
      <c r="K29" s="156"/>
      <c r="M29" s="101"/>
      <c r="AD29" s="71"/>
    </row>
    <row r="30" spans="1:30" ht="15.5" x14ac:dyDescent="0.35">
      <c r="A30" s="23">
        <f>'DftrTarif&amp;JamAlat'!A26</f>
        <v>23</v>
      </c>
      <c r="B30" s="122" t="str">
        <f>'DftrTarif&amp;JamAlat'!B26</f>
        <v>Timbangan  Bayi Digital</v>
      </c>
      <c r="C30" s="34">
        <v>10</v>
      </c>
      <c r="D30" s="35">
        <f>'DftrTarif&amp;JamAlat'!D26</f>
        <v>180000</v>
      </c>
      <c r="E30" s="36">
        <f>'DftrTarif&amp;JamAlat'!E26</f>
        <v>90</v>
      </c>
      <c r="F30" s="37" t="str">
        <f>'DftrTarif&amp;JamAlat'!F26</f>
        <v>Menit</v>
      </c>
      <c r="G30" s="40">
        <f t="shared" si="0"/>
        <v>1800000</v>
      </c>
      <c r="H30" s="38">
        <f t="shared" si="1"/>
        <v>900</v>
      </c>
      <c r="I30" s="153"/>
      <c r="J30" s="153"/>
      <c r="K30" s="156"/>
      <c r="M30" s="120" t="s">
        <v>524</v>
      </c>
      <c r="AD30" s="71"/>
    </row>
    <row r="31" spans="1:30" ht="15.75" customHeight="1" x14ac:dyDescent="0.35">
      <c r="A31" s="23">
        <f>'DftrTarif&amp;JamAlat'!A27</f>
        <v>24</v>
      </c>
      <c r="B31" s="122" t="str">
        <f>'DftrTarif&amp;JamAlat'!B27</f>
        <v>Timbangan  Digital</v>
      </c>
      <c r="C31" s="34"/>
      <c r="D31" s="35">
        <f>'DftrTarif&amp;JamAlat'!D27</f>
        <v>168000</v>
      </c>
      <c r="E31" s="36">
        <f>'DftrTarif&amp;JamAlat'!E27</f>
        <v>60</v>
      </c>
      <c r="F31" s="37" t="str">
        <f>'DftrTarif&amp;JamAlat'!F27</f>
        <v>Menit</v>
      </c>
      <c r="G31" s="40">
        <f t="shared" si="0"/>
        <v>0</v>
      </c>
      <c r="H31" s="38">
        <f t="shared" si="1"/>
        <v>0</v>
      </c>
      <c r="I31" s="153"/>
      <c r="J31" s="153"/>
      <c r="K31" s="156"/>
      <c r="M31" s="70" t="s">
        <v>154</v>
      </c>
      <c r="AD31" s="71"/>
    </row>
    <row r="32" spans="1:30" x14ac:dyDescent="0.35">
      <c r="A32" s="23">
        <f>'DftrTarif&amp;JamAlat'!A28</f>
        <v>25</v>
      </c>
      <c r="B32" s="122" t="str">
        <f>'DftrTarif&amp;JamAlat'!B28</f>
        <v>Timbangan  Mekanik</v>
      </c>
      <c r="C32" s="34"/>
      <c r="D32" s="35">
        <f>'DftrTarif&amp;JamAlat'!D28</f>
        <v>168000</v>
      </c>
      <c r="E32" s="36">
        <f>'DftrTarif&amp;JamAlat'!E28</f>
        <v>60</v>
      </c>
      <c r="F32" s="37" t="str">
        <f>'DftrTarif&amp;JamAlat'!F28</f>
        <v>Menit</v>
      </c>
      <c r="G32" s="40">
        <f t="shared" si="0"/>
        <v>0</v>
      </c>
      <c r="H32" s="38">
        <f t="shared" si="1"/>
        <v>0</v>
      </c>
      <c r="I32" s="153"/>
      <c r="J32" s="153"/>
      <c r="K32" s="156"/>
      <c r="M32" s="133" t="s">
        <v>93</v>
      </c>
      <c r="N32" s="159" t="s">
        <v>94</v>
      </c>
      <c r="O32" s="160"/>
      <c r="AD32" s="71"/>
    </row>
    <row r="33" spans="1:30" x14ac:dyDescent="0.35">
      <c r="A33" s="23">
        <f>'DftrTarif&amp;JamAlat'!A29</f>
        <v>26</v>
      </c>
      <c r="B33" s="39" t="str">
        <f>'DftrTarif&amp;JamAlat'!B29</f>
        <v>Timbangan  Dewasa Mekanik*</v>
      </c>
      <c r="C33" s="34"/>
      <c r="D33" s="35">
        <f>'DftrTarif&amp;JamAlat'!D29</f>
        <v>300000</v>
      </c>
      <c r="E33" s="36">
        <f>'DftrTarif&amp;JamAlat'!E29</f>
        <v>60</v>
      </c>
      <c r="F33" s="37" t="str">
        <f>'DftrTarif&amp;JamAlat'!F29</f>
        <v>Menit</v>
      </c>
      <c r="G33" s="40">
        <f t="shared" si="0"/>
        <v>0</v>
      </c>
      <c r="H33" s="38">
        <f t="shared" ref="H33:H34" si="5">C33*E33*0</f>
        <v>0</v>
      </c>
      <c r="I33" s="153"/>
      <c r="J33" s="153"/>
      <c r="K33" s="156"/>
      <c r="M33" s="134" t="s">
        <v>95</v>
      </c>
      <c r="N33" s="161">
        <v>2</v>
      </c>
      <c r="O33" s="162"/>
      <c r="AD33" s="71"/>
    </row>
    <row r="34" spans="1:30" x14ac:dyDescent="0.35">
      <c r="A34" s="23">
        <f>'DftrTarif&amp;JamAlat'!A30</f>
        <v>27</v>
      </c>
      <c r="B34" s="39" t="str">
        <f>'DftrTarif&amp;JamAlat'!B30</f>
        <v>Timbangan  Dewasa Digital*</v>
      </c>
      <c r="C34" s="34"/>
      <c r="D34" s="35">
        <f>'DftrTarif&amp;JamAlat'!D30</f>
        <v>300000</v>
      </c>
      <c r="E34" s="36">
        <f>'DftrTarif&amp;JamAlat'!E30</f>
        <v>60</v>
      </c>
      <c r="F34" s="37" t="str">
        <f>'DftrTarif&amp;JamAlat'!F30</f>
        <v>Menit</v>
      </c>
      <c r="G34" s="40">
        <f t="shared" si="0"/>
        <v>0</v>
      </c>
      <c r="H34" s="38">
        <f t="shared" si="5"/>
        <v>0</v>
      </c>
      <c r="I34" s="153"/>
      <c r="J34" s="153"/>
      <c r="K34" s="156"/>
      <c r="M34" s="134" t="s">
        <v>98</v>
      </c>
      <c r="N34" s="161">
        <v>3</v>
      </c>
      <c r="O34" s="162"/>
      <c r="AD34" s="71"/>
    </row>
    <row r="35" spans="1:30" x14ac:dyDescent="0.35">
      <c r="A35" s="23">
        <f>'DftrTarif&amp;JamAlat'!A31</f>
        <v>28</v>
      </c>
      <c r="B35" s="122" t="str">
        <f>'DftrTarif&amp;JamAlat'!B31</f>
        <v>Vaporizer (tanpa gas anaesthesi)</v>
      </c>
      <c r="C35" s="34"/>
      <c r="D35" s="35">
        <f>'DftrTarif&amp;JamAlat'!D31</f>
        <v>396000</v>
      </c>
      <c r="E35" s="36">
        <f>'DftrTarif&amp;JamAlat'!E31</f>
        <v>55</v>
      </c>
      <c r="F35" s="37" t="str">
        <f>'DftrTarif&amp;JamAlat'!F31</f>
        <v>Menit</v>
      </c>
      <c r="G35" s="40">
        <f t="shared" si="0"/>
        <v>0</v>
      </c>
      <c r="H35" s="38">
        <f t="shared" si="1"/>
        <v>0</v>
      </c>
      <c r="I35" s="153"/>
      <c r="J35" s="153"/>
      <c r="K35" s="156"/>
      <c r="M35" s="134" t="s">
        <v>97</v>
      </c>
      <c r="N35" s="161">
        <v>4</v>
      </c>
      <c r="O35" s="162"/>
      <c r="AD35" s="71"/>
    </row>
    <row r="36" spans="1:30" x14ac:dyDescent="0.35">
      <c r="A36" s="23">
        <f>'DftrTarif&amp;JamAlat'!A32</f>
        <v>29</v>
      </c>
      <c r="B36" s="122" t="str">
        <f>'DftrTarif&amp;JamAlat'!B32</f>
        <v>Suction Dinding (Suction Wall)</v>
      </c>
      <c r="C36" s="34"/>
      <c r="D36" s="35">
        <f>'DftrTarif&amp;JamAlat'!D32</f>
        <v>96000</v>
      </c>
      <c r="E36" s="36">
        <f>'DftrTarif&amp;JamAlat'!E32</f>
        <v>60</v>
      </c>
      <c r="F36" s="37" t="str">
        <f>'DftrTarif&amp;JamAlat'!F32</f>
        <v>Menit</v>
      </c>
      <c r="G36" s="40">
        <f t="shared" si="0"/>
        <v>0</v>
      </c>
      <c r="H36" s="38">
        <f t="shared" si="1"/>
        <v>0</v>
      </c>
      <c r="I36" s="153"/>
      <c r="J36" s="153"/>
      <c r="K36" s="156"/>
      <c r="M36" s="134" t="s">
        <v>96</v>
      </c>
      <c r="N36" s="161">
        <v>5</v>
      </c>
      <c r="O36" s="162"/>
      <c r="AD36" s="71"/>
    </row>
    <row r="37" spans="1:30" x14ac:dyDescent="0.35">
      <c r="A37" s="23">
        <f>'DftrTarif&amp;JamAlat'!A33</f>
        <v>30</v>
      </c>
      <c r="B37" s="39" t="str">
        <f>'DftrTarif&amp;JamAlat'!B33</f>
        <v>Dosimeter Saku / Personal Dosimeter*</v>
      </c>
      <c r="C37" s="34"/>
      <c r="D37" s="35">
        <f>'DftrTarif&amp;JamAlat'!D33</f>
        <v>336000</v>
      </c>
      <c r="E37" s="36">
        <f>'DftrTarif&amp;JamAlat'!E33</f>
        <v>120</v>
      </c>
      <c r="F37" s="37" t="str">
        <f>'DftrTarif&amp;JamAlat'!F33</f>
        <v>Menit</v>
      </c>
      <c r="G37" s="40">
        <f t="shared" si="0"/>
        <v>0</v>
      </c>
      <c r="H37" s="38">
        <f t="shared" ref="H37:H40" si="6">C37*E37*0</f>
        <v>0</v>
      </c>
      <c r="I37" s="153"/>
      <c r="J37" s="153"/>
      <c r="K37" s="156"/>
      <c r="M37" s="70"/>
      <c r="AD37" s="71"/>
    </row>
    <row r="38" spans="1:30" x14ac:dyDescent="0.35">
      <c r="A38" s="23">
        <f>'DftrTarif&amp;JamAlat'!A34</f>
        <v>31</v>
      </c>
      <c r="B38" s="39" t="str">
        <f>'DftrTarif&amp;JamAlat'!B34</f>
        <v>Survey Meter*</v>
      </c>
      <c r="C38" s="34"/>
      <c r="D38" s="35">
        <f>'DftrTarif&amp;JamAlat'!D34</f>
        <v>528000</v>
      </c>
      <c r="E38" s="36">
        <f>'DftrTarif&amp;JamAlat'!E34</f>
        <v>120</v>
      </c>
      <c r="F38" s="37" t="str">
        <f>'DftrTarif&amp;JamAlat'!F34</f>
        <v>Menit</v>
      </c>
      <c r="G38" s="40">
        <f t="shared" si="0"/>
        <v>0</v>
      </c>
      <c r="H38" s="38">
        <f t="shared" si="6"/>
        <v>0</v>
      </c>
      <c r="I38" s="153"/>
      <c r="J38" s="153"/>
      <c r="K38" s="156"/>
      <c r="M38" s="70" t="s">
        <v>598</v>
      </c>
      <c r="AD38" s="71"/>
    </row>
    <row r="39" spans="1:30" x14ac:dyDescent="0.35">
      <c r="A39" s="23">
        <f>'DftrTarif&amp;JamAlat'!A35</f>
        <v>32</v>
      </c>
      <c r="B39" s="39" t="str">
        <f>'DftrTarif&amp;JamAlat'!B35</f>
        <v>TLD Badge (Golden Card)*</v>
      </c>
      <c r="C39" s="34"/>
      <c r="D39" s="35">
        <f>'DftrTarif&amp;JamAlat'!D35</f>
        <v>150000</v>
      </c>
      <c r="E39" s="36">
        <f>'DftrTarif&amp;JamAlat'!E35</f>
        <v>120</v>
      </c>
      <c r="F39" s="37" t="str">
        <f>'DftrTarif&amp;JamAlat'!F35</f>
        <v>Menit</v>
      </c>
      <c r="G39" s="40">
        <f t="shared" si="0"/>
        <v>0</v>
      </c>
      <c r="H39" s="38">
        <f t="shared" si="6"/>
        <v>0</v>
      </c>
      <c r="I39" s="153"/>
      <c r="J39" s="153"/>
      <c r="K39" s="156"/>
      <c r="M39" s="70"/>
      <c r="AD39" s="71"/>
    </row>
    <row r="40" spans="1:30" x14ac:dyDescent="0.35">
      <c r="A40" s="23">
        <f>'DftrTarif&amp;JamAlat'!A36</f>
        <v>33</v>
      </c>
      <c r="B40" s="39" t="str">
        <f>'DftrTarif&amp;JamAlat'!B36</f>
        <v>TLD Mata (Golden Card)*</v>
      </c>
      <c r="C40" s="34"/>
      <c r="D40" s="35">
        <f>'DftrTarif&amp;JamAlat'!D36</f>
        <v>150000</v>
      </c>
      <c r="E40" s="36">
        <f>'DftrTarif&amp;JamAlat'!E36</f>
        <v>120</v>
      </c>
      <c r="F40" s="37" t="str">
        <f>'DftrTarif&amp;JamAlat'!F36</f>
        <v>Menit</v>
      </c>
      <c r="G40" s="40">
        <f t="shared" si="0"/>
        <v>0</v>
      </c>
      <c r="H40" s="38">
        <f t="shared" si="6"/>
        <v>0</v>
      </c>
      <c r="I40" s="153"/>
      <c r="J40" s="153"/>
      <c r="K40" s="156"/>
      <c r="M40" s="70" t="s">
        <v>516</v>
      </c>
      <c r="AD40" s="71"/>
    </row>
    <row r="41" spans="1:30" x14ac:dyDescent="0.35">
      <c r="A41" s="23">
        <f>'DftrTarif&amp;JamAlat'!A37</f>
        <v>34</v>
      </c>
      <c r="B41" s="122" t="str">
        <f>'DftrTarif&amp;JamAlat'!B37</f>
        <v>Laser Terapi</v>
      </c>
      <c r="C41" s="34"/>
      <c r="D41" s="35">
        <f>'DftrTarif&amp;JamAlat'!D37</f>
        <v>288000</v>
      </c>
      <c r="E41" s="36">
        <f>'DftrTarif&amp;JamAlat'!E37</f>
        <v>90</v>
      </c>
      <c r="F41" s="37" t="str">
        <f>'DftrTarif&amp;JamAlat'!F37</f>
        <v>Menit</v>
      </c>
      <c r="G41" s="40">
        <f t="shared" si="0"/>
        <v>0</v>
      </c>
      <c r="H41" s="38">
        <f t="shared" si="1"/>
        <v>0</v>
      </c>
      <c r="I41" s="153"/>
      <c r="J41" s="153"/>
      <c r="K41" s="156"/>
      <c r="M41" s="70" t="s">
        <v>521</v>
      </c>
      <c r="AD41" s="71"/>
    </row>
    <row r="42" spans="1:30" x14ac:dyDescent="0.35">
      <c r="A42" s="23">
        <f>'DftrTarif&amp;JamAlat'!A38</f>
        <v>35</v>
      </c>
      <c r="B42" s="122" t="str">
        <f>'DftrTarif&amp;JamAlat'!B38</f>
        <v>Oxygen Blender</v>
      </c>
      <c r="C42" s="34"/>
      <c r="D42" s="35">
        <f>'DftrTarif&amp;JamAlat'!D38</f>
        <v>396000</v>
      </c>
      <c r="E42" s="36">
        <f>'DftrTarif&amp;JamAlat'!E38</f>
        <v>60</v>
      </c>
      <c r="F42" s="37" t="str">
        <f>'DftrTarif&amp;JamAlat'!F38</f>
        <v>Menit</v>
      </c>
      <c r="G42" s="40">
        <f t="shared" si="0"/>
        <v>0</v>
      </c>
      <c r="H42" s="38">
        <f t="shared" si="1"/>
        <v>0</v>
      </c>
      <c r="I42" s="153"/>
      <c r="J42" s="153"/>
      <c r="K42" s="156"/>
      <c r="M42" s="70"/>
      <c r="AD42" s="71"/>
    </row>
    <row r="43" spans="1:30" ht="12" customHeight="1" x14ac:dyDescent="0.35">
      <c r="A43" s="23">
        <f>'DftrTarif&amp;JamAlat'!A39</f>
        <v>36</v>
      </c>
      <c r="B43" s="122" t="str">
        <f>'DftrTarif&amp;JamAlat'!B39</f>
        <v>High Flow Nassal Canula (HFNC)</v>
      </c>
      <c r="C43" s="34"/>
      <c r="D43" s="35">
        <f>'DftrTarif&amp;JamAlat'!D39</f>
        <v>396000</v>
      </c>
      <c r="E43" s="36">
        <f>'DftrTarif&amp;JamAlat'!E39</f>
        <v>90</v>
      </c>
      <c r="F43" s="37" t="str">
        <f>'DftrTarif&amp;JamAlat'!F39</f>
        <v>Menit</v>
      </c>
      <c r="G43" s="40">
        <f t="shared" si="0"/>
        <v>0</v>
      </c>
      <c r="H43" s="38">
        <f t="shared" si="1"/>
        <v>0</v>
      </c>
      <c r="I43" s="153"/>
      <c r="J43" s="153"/>
      <c r="K43" s="156"/>
      <c r="M43" s="70" t="s">
        <v>543</v>
      </c>
      <c r="AD43" s="71"/>
    </row>
    <row r="44" spans="1:30" x14ac:dyDescent="0.35">
      <c r="A44" s="23">
        <f>'DftrTarif&amp;JamAlat'!A40</f>
        <v>37</v>
      </c>
      <c r="B44" s="39" t="str">
        <f>'DftrTarif&amp;JamAlat'!B40</f>
        <v>Mikroskop*</v>
      </c>
      <c r="C44" s="34"/>
      <c r="D44" s="35">
        <f>'DftrTarif&amp;JamAlat'!D40</f>
        <v>192000</v>
      </c>
      <c r="E44" s="36">
        <f>'DftrTarif&amp;JamAlat'!E40</f>
        <v>90</v>
      </c>
      <c r="F44" s="37" t="str">
        <f>'DftrTarif&amp;JamAlat'!F40</f>
        <v>Menit</v>
      </c>
      <c r="G44" s="40">
        <f t="shared" si="0"/>
        <v>0</v>
      </c>
      <c r="H44" s="38">
        <f>C44*E44*0</f>
        <v>0</v>
      </c>
      <c r="I44" s="153"/>
      <c r="J44" s="153"/>
      <c r="K44" s="156"/>
      <c r="M44" s="70"/>
      <c r="AD44" s="71"/>
    </row>
    <row r="45" spans="1:30" x14ac:dyDescent="0.35">
      <c r="A45" s="23">
        <f>'DftrTarif&amp;JamAlat'!A41</f>
        <v>38</v>
      </c>
      <c r="B45" s="122" t="str">
        <f>'DftrTarif&amp;JamAlat'!B41</f>
        <v>Head Lamp</v>
      </c>
      <c r="C45" s="34"/>
      <c r="D45" s="35">
        <f>'DftrTarif&amp;JamAlat'!D41</f>
        <v>144000</v>
      </c>
      <c r="E45" s="36">
        <f>'DftrTarif&amp;JamAlat'!E41</f>
        <v>60</v>
      </c>
      <c r="F45" s="37" t="str">
        <f>'DftrTarif&amp;JamAlat'!F41</f>
        <v>Menit</v>
      </c>
      <c r="G45" s="40">
        <f t="shared" si="0"/>
        <v>0</v>
      </c>
      <c r="H45" s="38">
        <f t="shared" si="1"/>
        <v>0</v>
      </c>
      <c r="I45" s="153"/>
      <c r="J45" s="153"/>
      <c r="K45" s="156"/>
      <c r="M45" s="70" t="s">
        <v>517</v>
      </c>
      <c r="AD45" s="71"/>
    </row>
    <row r="46" spans="1:30" x14ac:dyDescent="0.35">
      <c r="A46" s="23">
        <f>'DftrTarif&amp;JamAlat'!A42</f>
        <v>39</v>
      </c>
      <c r="B46" s="122" t="str">
        <f>'DftrTarif&amp;JamAlat'!B42</f>
        <v>Photo Therapy  Unit/ Blue Light</v>
      </c>
      <c r="C46" s="34"/>
      <c r="D46" s="35">
        <f>'DftrTarif&amp;JamAlat'!D42</f>
        <v>204000</v>
      </c>
      <c r="E46" s="36">
        <f>'DftrTarif&amp;JamAlat'!E42</f>
        <v>50</v>
      </c>
      <c r="F46" s="37" t="str">
        <f>'DftrTarif&amp;JamAlat'!F42</f>
        <v>Menit</v>
      </c>
      <c r="G46" s="40">
        <f t="shared" si="0"/>
        <v>0</v>
      </c>
      <c r="H46" s="38">
        <f t="shared" si="1"/>
        <v>0</v>
      </c>
      <c r="I46" s="153"/>
      <c r="J46" s="153"/>
      <c r="K46" s="156"/>
      <c r="M46" s="70" t="s">
        <v>522</v>
      </c>
      <c r="AD46" s="71"/>
    </row>
    <row r="47" spans="1:30" x14ac:dyDescent="0.35">
      <c r="A47" s="23">
        <f>'DftrTarif&amp;JamAlat'!A43</f>
        <v>40</v>
      </c>
      <c r="B47" s="122" t="str">
        <f>'DftrTarif&amp;JamAlat'!B43</f>
        <v>Portable Oxygen Concentrator</v>
      </c>
      <c r="C47" s="34"/>
      <c r="D47" s="35">
        <f>'DftrTarif&amp;JamAlat'!D43</f>
        <v>288000</v>
      </c>
      <c r="E47" s="36">
        <f>'DftrTarif&amp;JamAlat'!E43</f>
        <v>40</v>
      </c>
      <c r="F47" s="37" t="str">
        <f>'DftrTarif&amp;JamAlat'!F43</f>
        <v>Menit</v>
      </c>
      <c r="G47" s="40">
        <f t="shared" si="0"/>
        <v>0</v>
      </c>
      <c r="H47" s="38">
        <f t="shared" si="1"/>
        <v>0</v>
      </c>
      <c r="I47" s="153"/>
      <c r="J47" s="153"/>
      <c r="K47" s="156"/>
      <c r="M47" s="70" t="s">
        <v>523</v>
      </c>
      <c r="AD47" s="71"/>
    </row>
    <row r="48" spans="1:30" x14ac:dyDescent="0.35">
      <c r="A48" s="23">
        <f>'DftrTarif&amp;JamAlat'!A44</f>
        <v>41</v>
      </c>
      <c r="B48" s="122" t="str">
        <f>'DftrTarif&amp;JamAlat'!B44</f>
        <v>Ultra Violet Lamp (UV Lamp)</v>
      </c>
      <c r="C48" s="34"/>
      <c r="D48" s="35">
        <f>'DftrTarif&amp;JamAlat'!D44</f>
        <v>156000</v>
      </c>
      <c r="E48" s="36">
        <f>'DftrTarif&amp;JamAlat'!E44</f>
        <v>50</v>
      </c>
      <c r="F48" s="37" t="str">
        <f>'DftrTarif&amp;JamAlat'!F44</f>
        <v>Menit</v>
      </c>
      <c r="G48" s="40">
        <f t="shared" si="0"/>
        <v>0</v>
      </c>
      <c r="H48" s="38">
        <f t="shared" si="1"/>
        <v>0</v>
      </c>
      <c r="I48" s="153"/>
      <c r="J48" s="153"/>
      <c r="K48" s="156"/>
      <c r="M48" s="70" t="s">
        <v>525</v>
      </c>
      <c r="AD48" s="71"/>
    </row>
    <row r="49" spans="1:30" x14ac:dyDescent="0.35">
      <c r="A49" s="23">
        <f>'DftrTarif&amp;JamAlat'!A45</f>
        <v>42</v>
      </c>
      <c r="B49" s="122" t="str">
        <f>'DftrTarif&amp;JamAlat'!B45</f>
        <v>Ultra Violet Sterilizer</v>
      </c>
      <c r="C49" s="34"/>
      <c r="D49" s="35">
        <f>'DftrTarif&amp;JamAlat'!D45</f>
        <v>180000</v>
      </c>
      <c r="E49" s="36">
        <f>'DftrTarif&amp;JamAlat'!E45</f>
        <v>50</v>
      </c>
      <c r="F49" s="37" t="str">
        <f>'DftrTarif&amp;JamAlat'!F45</f>
        <v>Menit</v>
      </c>
      <c r="G49" s="40">
        <f t="shared" si="0"/>
        <v>0</v>
      </c>
      <c r="H49" s="38">
        <f t="shared" si="1"/>
        <v>0</v>
      </c>
      <c r="I49" s="153"/>
      <c r="J49" s="153"/>
      <c r="K49" s="156"/>
      <c r="M49" s="70" t="s">
        <v>526</v>
      </c>
      <c r="AD49" s="71"/>
    </row>
    <row r="50" spans="1:30" x14ac:dyDescent="0.35">
      <c r="A50" s="23">
        <f>'DftrTarif&amp;JamAlat'!A46</f>
        <v>43</v>
      </c>
      <c r="B50" s="122" t="str">
        <f>'DftrTarif&amp;JamAlat'!B46</f>
        <v>Lampu  Operasi</v>
      </c>
      <c r="C50" s="34"/>
      <c r="D50" s="35">
        <f>'DftrTarif&amp;JamAlat'!D46</f>
        <v>192000</v>
      </c>
      <c r="E50" s="36">
        <f>'DftrTarif&amp;JamAlat'!E46</f>
        <v>60</v>
      </c>
      <c r="F50" s="37" t="str">
        <f>'DftrTarif&amp;JamAlat'!F46</f>
        <v>Menit</v>
      </c>
      <c r="G50" s="40">
        <f t="shared" si="0"/>
        <v>0</v>
      </c>
      <c r="H50" s="38">
        <f t="shared" si="1"/>
        <v>0</v>
      </c>
      <c r="I50" s="153"/>
      <c r="J50" s="153"/>
      <c r="K50" s="156"/>
      <c r="M50" s="70" t="s">
        <v>527</v>
      </c>
      <c r="AD50" s="71"/>
    </row>
    <row r="51" spans="1:30" x14ac:dyDescent="0.35">
      <c r="A51" s="23">
        <f>'DftrTarif&amp;JamAlat'!A47</f>
        <v>44</v>
      </c>
      <c r="B51" s="122" t="str">
        <f>'DftrTarif&amp;JamAlat'!B47</f>
        <v>Light Meter</v>
      </c>
      <c r="C51" s="34"/>
      <c r="D51" s="35">
        <f>'DftrTarif&amp;JamAlat'!D47</f>
        <v>192000</v>
      </c>
      <c r="E51" s="36">
        <f>'DftrTarif&amp;JamAlat'!E47</f>
        <v>60</v>
      </c>
      <c r="F51" s="37" t="str">
        <f>'DftrTarif&amp;JamAlat'!F47</f>
        <v>Menit</v>
      </c>
      <c r="G51" s="40">
        <f t="shared" si="0"/>
        <v>0</v>
      </c>
      <c r="H51" s="38">
        <f t="shared" si="1"/>
        <v>0</v>
      </c>
      <c r="I51" s="153"/>
      <c r="J51" s="153"/>
      <c r="K51" s="156"/>
      <c r="M51" s="70" t="s">
        <v>528</v>
      </c>
      <c r="AD51" s="71"/>
    </row>
    <row r="52" spans="1:30" x14ac:dyDescent="0.35">
      <c r="A52" s="23">
        <f>'DftrTarif&amp;JamAlat'!A48</f>
        <v>45</v>
      </c>
      <c r="B52" s="122" t="str">
        <f>'DftrTarif&amp;JamAlat'!B48</f>
        <v>Light Source</v>
      </c>
      <c r="C52" s="34"/>
      <c r="D52" s="35">
        <f>'DftrTarif&amp;JamAlat'!D48</f>
        <v>192000</v>
      </c>
      <c r="E52" s="36">
        <f>'DftrTarif&amp;JamAlat'!E48</f>
        <v>60</v>
      </c>
      <c r="F52" s="37" t="str">
        <f>'DftrTarif&amp;JamAlat'!F48</f>
        <v>Menit</v>
      </c>
      <c r="G52" s="40">
        <f t="shared" si="0"/>
        <v>0</v>
      </c>
      <c r="H52" s="38">
        <f t="shared" si="1"/>
        <v>0</v>
      </c>
      <c r="I52" s="153"/>
      <c r="J52" s="153"/>
      <c r="K52" s="156"/>
      <c r="M52" s="70"/>
      <c r="AD52" s="71"/>
    </row>
    <row r="53" spans="1:30" x14ac:dyDescent="0.35">
      <c r="A53" s="23">
        <f>'DftrTarif&amp;JamAlat'!A49</f>
        <v>46</v>
      </c>
      <c r="B53" s="122" t="str">
        <f>'DftrTarif&amp;JamAlat'!B49</f>
        <v>Lampu Tindakan</v>
      </c>
      <c r="C53" s="34"/>
      <c r="D53" s="35">
        <f>'DftrTarif&amp;JamAlat'!D49</f>
        <v>192000</v>
      </c>
      <c r="E53" s="36">
        <f>'DftrTarif&amp;JamAlat'!E49</f>
        <v>60</v>
      </c>
      <c r="F53" s="37" t="str">
        <f>'DftrTarif&amp;JamAlat'!F49</f>
        <v>Menit</v>
      </c>
      <c r="G53" s="40">
        <f t="shared" si="0"/>
        <v>0</v>
      </c>
      <c r="H53" s="38">
        <f t="shared" si="1"/>
        <v>0</v>
      </c>
      <c r="I53" s="153"/>
      <c r="J53" s="153"/>
      <c r="K53" s="156"/>
      <c r="M53" s="70" t="s">
        <v>529</v>
      </c>
      <c r="AD53" s="71"/>
    </row>
    <row r="54" spans="1:30" x14ac:dyDescent="0.35">
      <c r="A54" s="23">
        <f>'DftrTarif&amp;JamAlat'!A50</f>
        <v>47</v>
      </c>
      <c r="B54" s="122" t="str">
        <f>'DftrTarif&amp;JamAlat'!B50</f>
        <v>Slit Lamp</v>
      </c>
      <c r="C54" s="34"/>
      <c r="D54" s="35">
        <f>'DftrTarif&amp;JamAlat'!D50</f>
        <v>192000</v>
      </c>
      <c r="E54" s="36">
        <f>'DftrTarif&amp;JamAlat'!E50</f>
        <v>60</v>
      </c>
      <c r="F54" s="37" t="str">
        <f>'DftrTarif&amp;JamAlat'!F50</f>
        <v>Menit</v>
      </c>
      <c r="G54" s="40">
        <f t="shared" si="0"/>
        <v>0</v>
      </c>
      <c r="H54" s="38">
        <f t="shared" si="1"/>
        <v>0</v>
      </c>
      <c r="I54" s="153"/>
      <c r="J54" s="153"/>
      <c r="K54" s="156"/>
      <c r="M54" s="70"/>
      <c r="AD54" s="71"/>
    </row>
    <row r="55" spans="1:30" x14ac:dyDescent="0.35">
      <c r="A55" s="23">
        <f>'DftrTarif&amp;JamAlat'!A51</f>
        <v>48</v>
      </c>
      <c r="B55" s="122" t="str">
        <f>'DftrTarif&amp;JamAlat'!B51</f>
        <v>Nebulizer</v>
      </c>
      <c r="C55" s="34">
        <v>10</v>
      </c>
      <c r="D55" s="35">
        <f>'DftrTarif&amp;JamAlat'!D51</f>
        <v>228000</v>
      </c>
      <c r="E55" s="36">
        <f>'DftrTarif&amp;JamAlat'!E51</f>
        <v>45</v>
      </c>
      <c r="F55" s="37" t="str">
        <f>'DftrTarif&amp;JamAlat'!F51</f>
        <v>Menit</v>
      </c>
      <c r="G55" s="40">
        <f t="shared" si="0"/>
        <v>2280000</v>
      </c>
      <c r="H55" s="38">
        <f t="shared" si="1"/>
        <v>450</v>
      </c>
      <c r="I55" s="153"/>
      <c r="J55" s="153"/>
      <c r="K55" s="156"/>
      <c r="M55" s="70" t="s">
        <v>530</v>
      </c>
      <c r="AD55" s="71"/>
    </row>
    <row r="56" spans="1:30" x14ac:dyDescent="0.35">
      <c r="A56" s="23">
        <f>'DftrTarif&amp;JamAlat'!A52</f>
        <v>49</v>
      </c>
      <c r="B56" s="122" t="str">
        <f>'DftrTarif&amp;JamAlat'!B52</f>
        <v>Nebulizer with Suction</v>
      </c>
      <c r="C56" s="34"/>
      <c r="D56" s="35">
        <f>'DftrTarif&amp;JamAlat'!D52</f>
        <v>310000</v>
      </c>
      <c r="E56" s="36">
        <f>'DftrTarif&amp;JamAlat'!E52</f>
        <v>55</v>
      </c>
      <c r="F56" s="37" t="str">
        <f>'DftrTarif&amp;JamAlat'!F52</f>
        <v>Menit</v>
      </c>
      <c r="G56" s="40">
        <f t="shared" si="0"/>
        <v>0</v>
      </c>
      <c r="H56" s="38">
        <f t="shared" si="1"/>
        <v>0</v>
      </c>
      <c r="I56" s="153"/>
      <c r="J56" s="153"/>
      <c r="K56" s="156"/>
      <c r="M56" s="70" t="s">
        <v>599</v>
      </c>
      <c r="AD56" s="71"/>
    </row>
    <row r="57" spans="1:30" x14ac:dyDescent="0.35">
      <c r="A57" s="23">
        <f>'DftrTarif&amp;JamAlat'!A53</f>
        <v>50</v>
      </c>
      <c r="B57" s="122" t="str">
        <f>'DftrTarif&amp;JamAlat'!B53</f>
        <v>Pneumatic Tourniquet</v>
      </c>
      <c r="C57" s="34"/>
      <c r="D57" s="35">
        <f>'DftrTarif&amp;JamAlat'!D53</f>
        <v>144000</v>
      </c>
      <c r="E57" s="36">
        <f>'DftrTarif&amp;JamAlat'!E53</f>
        <v>60</v>
      </c>
      <c r="F57" s="37" t="str">
        <f>'DftrTarif&amp;JamAlat'!F53</f>
        <v>Menit</v>
      </c>
      <c r="G57" s="40">
        <f t="shared" si="0"/>
        <v>0</v>
      </c>
      <c r="H57" s="38">
        <f t="shared" si="1"/>
        <v>0</v>
      </c>
      <c r="I57" s="153"/>
      <c r="J57" s="153"/>
      <c r="K57" s="156"/>
      <c r="M57" s="70" t="s">
        <v>531</v>
      </c>
      <c r="AD57" s="71"/>
    </row>
    <row r="58" spans="1:30" ht="13.5" thickBot="1" x14ac:dyDescent="0.4">
      <c r="A58" s="23">
        <f>'DftrTarif&amp;JamAlat'!A54</f>
        <v>51</v>
      </c>
      <c r="B58" s="122" t="str">
        <f>'DftrTarif&amp;JamAlat'!B54</f>
        <v>Infrared Therapy</v>
      </c>
      <c r="C58" s="34"/>
      <c r="D58" s="35">
        <f>'DftrTarif&amp;JamAlat'!D54</f>
        <v>204000</v>
      </c>
      <c r="E58" s="36">
        <f>'DftrTarif&amp;JamAlat'!E54</f>
        <v>50</v>
      </c>
      <c r="F58" s="37" t="str">
        <f>'DftrTarif&amp;JamAlat'!F54</f>
        <v>Menit</v>
      </c>
      <c r="G58" s="40">
        <f t="shared" si="0"/>
        <v>0</v>
      </c>
      <c r="H58" s="38">
        <f t="shared" si="1"/>
        <v>0</v>
      </c>
      <c r="I58" s="153"/>
      <c r="J58" s="153"/>
      <c r="K58" s="156"/>
      <c r="M58" s="70"/>
      <c r="AD58" s="71"/>
    </row>
    <row r="59" spans="1:30" x14ac:dyDescent="0.35">
      <c r="A59" s="23">
        <f>'DftrTarif&amp;JamAlat'!A55</f>
        <v>52</v>
      </c>
      <c r="B59" s="122" t="str">
        <f>'DftrTarif&amp;JamAlat'!B55</f>
        <v>Lampu Operasi Mobile</v>
      </c>
      <c r="C59" s="34"/>
      <c r="D59" s="35">
        <f>'DftrTarif&amp;JamAlat'!D55</f>
        <v>192000</v>
      </c>
      <c r="E59" s="36">
        <f>'DftrTarif&amp;JamAlat'!E55</f>
        <v>60</v>
      </c>
      <c r="F59" s="37" t="str">
        <f>'DftrTarif&amp;JamAlat'!F55</f>
        <v>Menit</v>
      </c>
      <c r="G59" s="40">
        <f t="shared" si="0"/>
        <v>0</v>
      </c>
      <c r="H59" s="38">
        <f t="shared" si="1"/>
        <v>0</v>
      </c>
      <c r="I59" s="153"/>
      <c r="J59" s="153"/>
      <c r="K59" s="156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</row>
    <row r="60" spans="1:30" x14ac:dyDescent="0.35">
      <c r="A60" s="23">
        <f>'DftrTarif&amp;JamAlat'!A56</f>
        <v>53</v>
      </c>
      <c r="B60" s="122" t="str">
        <f>'DftrTarif&amp;JamAlat'!B56</f>
        <v>Audiometer</v>
      </c>
      <c r="C60" s="34"/>
      <c r="D60" s="35">
        <f>'DftrTarif&amp;JamAlat'!D56</f>
        <v>396000</v>
      </c>
      <c r="E60" s="36">
        <f>'DftrTarif&amp;JamAlat'!E56</f>
        <v>75</v>
      </c>
      <c r="F60" s="37" t="str">
        <f>'DftrTarif&amp;JamAlat'!F56</f>
        <v>Menit</v>
      </c>
      <c r="G60" s="40">
        <f t="shared" si="0"/>
        <v>0</v>
      </c>
      <c r="H60" s="38">
        <f t="shared" si="1"/>
        <v>0</v>
      </c>
      <c r="I60" s="153"/>
      <c r="J60" s="153"/>
      <c r="K60" s="156"/>
    </row>
    <row r="61" spans="1:30" x14ac:dyDescent="0.35">
      <c r="A61" s="23">
        <f>'DftrTarif&amp;JamAlat'!A57</f>
        <v>54</v>
      </c>
      <c r="B61" s="122" t="str">
        <f>'DftrTarif&amp;JamAlat'!B57</f>
        <v>Autoclave</v>
      </c>
      <c r="C61" s="34"/>
      <c r="D61" s="35">
        <f>'DftrTarif&amp;JamAlat'!D57</f>
        <v>312000</v>
      </c>
      <c r="E61" s="36">
        <f>'DftrTarif&amp;JamAlat'!E57</f>
        <v>95</v>
      </c>
      <c r="F61" s="37" t="str">
        <f>'DftrTarif&amp;JamAlat'!F57</f>
        <v>Menit</v>
      </c>
      <c r="G61" s="40">
        <f t="shared" si="0"/>
        <v>0</v>
      </c>
      <c r="H61" s="38">
        <f t="shared" si="1"/>
        <v>0</v>
      </c>
      <c r="I61" s="153"/>
      <c r="J61" s="153"/>
      <c r="K61" s="156"/>
    </row>
    <row r="62" spans="1:30" x14ac:dyDescent="0.35">
      <c r="A62" s="23">
        <f>'DftrTarif&amp;JamAlat'!A58</f>
        <v>55</v>
      </c>
      <c r="B62" s="122" t="str">
        <f>'DftrTarif&amp;JamAlat'!B58</f>
        <v>Anti Decubitus</v>
      </c>
      <c r="C62" s="34"/>
      <c r="D62" s="35">
        <f>'DftrTarif&amp;JamAlat'!D58</f>
        <v>120000</v>
      </c>
      <c r="E62" s="36">
        <f>'DftrTarif&amp;JamAlat'!E58</f>
        <v>90</v>
      </c>
      <c r="F62" s="37" t="str">
        <f>'DftrTarif&amp;JamAlat'!F58</f>
        <v>Menit</v>
      </c>
      <c r="G62" s="40">
        <f t="shared" si="0"/>
        <v>0</v>
      </c>
      <c r="H62" s="38">
        <f t="shared" si="1"/>
        <v>0</v>
      </c>
      <c r="I62" s="153"/>
      <c r="J62" s="153"/>
      <c r="K62" s="156"/>
    </row>
    <row r="63" spans="1:30" x14ac:dyDescent="0.35">
      <c r="A63" s="23">
        <f>'DftrTarif&amp;JamAlat'!A59</f>
        <v>56</v>
      </c>
      <c r="B63" s="122" t="str">
        <f>'DftrTarif&amp;JamAlat'!B59</f>
        <v>BedSide with Defibrillator</v>
      </c>
      <c r="C63" s="34"/>
      <c r="D63" s="35">
        <f>'DftrTarif&amp;JamAlat'!D59</f>
        <v>620000</v>
      </c>
      <c r="E63" s="36">
        <f>'DftrTarif&amp;JamAlat'!E59</f>
        <v>90</v>
      </c>
      <c r="F63" s="37" t="str">
        <f>'DftrTarif&amp;JamAlat'!F59</f>
        <v>Menit</v>
      </c>
      <c r="G63" s="40">
        <f t="shared" si="0"/>
        <v>0</v>
      </c>
      <c r="H63" s="38">
        <f t="shared" si="1"/>
        <v>0</v>
      </c>
      <c r="I63" s="153"/>
      <c r="J63" s="153"/>
      <c r="K63" s="156"/>
    </row>
    <row r="64" spans="1:30" x14ac:dyDescent="0.35">
      <c r="A64" s="23">
        <f>'DftrTarif&amp;JamAlat'!A60</f>
        <v>57</v>
      </c>
      <c r="B64" s="122" t="str">
        <f>'DftrTarif&amp;JamAlat'!B60</f>
        <v>Bed Side Monitor (Monitor Pasien) / Vital Sign Monitor</v>
      </c>
      <c r="C64" s="34"/>
      <c r="D64" s="35">
        <f>'DftrTarif&amp;JamAlat'!D60</f>
        <v>588000</v>
      </c>
      <c r="E64" s="36">
        <f>'DftrTarif&amp;JamAlat'!E60</f>
        <v>75</v>
      </c>
      <c r="F64" s="37" t="str">
        <f>'DftrTarif&amp;JamAlat'!F60</f>
        <v>Menit</v>
      </c>
      <c r="G64" s="40">
        <f t="shared" si="0"/>
        <v>0</v>
      </c>
      <c r="H64" s="38">
        <f t="shared" si="1"/>
        <v>0</v>
      </c>
      <c r="I64" s="153"/>
      <c r="J64" s="153"/>
      <c r="K64" s="156"/>
    </row>
    <row r="65" spans="1:11" x14ac:dyDescent="0.35">
      <c r="A65" s="23">
        <f>'DftrTarif&amp;JamAlat'!A61</f>
        <v>58</v>
      </c>
      <c r="B65" s="122" t="str">
        <f>'DftrTarif&amp;JamAlat'!B61</f>
        <v>Blood Bank</v>
      </c>
      <c r="C65" s="34"/>
      <c r="D65" s="35">
        <f>'DftrTarif&amp;JamAlat'!D61</f>
        <v>252000</v>
      </c>
      <c r="E65" s="36">
        <f>'DftrTarif&amp;JamAlat'!E61</f>
        <v>90</v>
      </c>
      <c r="F65" s="37" t="str">
        <f>'DftrTarif&amp;JamAlat'!F61</f>
        <v>Menit</v>
      </c>
      <c r="G65" s="40">
        <f t="shared" si="0"/>
        <v>0</v>
      </c>
      <c r="H65" s="38">
        <f t="shared" si="1"/>
        <v>0</v>
      </c>
      <c r="I65" s="153"/>
      <c r="J65" s="153"/>
      <c r="K65" s="156"/>
    </row>
    <row r="66" spans="1:11" x14ac:dyDescent="0.35">
      <c r="A66" s="23">
        <f>'DftrTarif&amp;JamAlat'!A62</f>
        <v>59</v>
      </c>
      <c r="B66" s="122" t="str">
        <f>'DftrTarif&amp;JamAlat'!B62</f>
        <v>Blood Pressure Monitor (BPM)/ Non Infasive Blood
Pressure Monitor (NIBP Monitor)</v>
      </c>
      <c r="C66" s="34">
        <v>10</v>
      </c>
      <c r="D66" s="35">
        <f>'DftrTarif&amp;JamAlat'!D62</f>
        <v>162000</v>
      </c>
      <c r="E66" s="36">
        <f>'DftrTarif&amp;JamAlat'!E62</f>
        <v>50</v>
      </c>
      <c r="F66" s="37" t="str">
        <f>'DftrTarif&amp;JamAlat'!F62</f>
        <v>Menit</v>
      </c>
      <c r="G66" s="40">
        <f t="shared" si="0"/>
        <v>1620000</v>
      </c>
      <c r="H66" s="38">
        <f t="shared" si="1"/>
        <v>500</v>
      </c>
      <c r="I66" s="153"/>
      <c r="J66" s="153"/>
      <c r="K66" s="156"/>
    </row>
    <row r="67" spans="1:11" x14ac:dyDescent="0.35">
      <c r="A67" s="23">
        <f>'DftrTarif&amp;JamAlat'!A63</f>
        <v>60</v>
      </c>
      <c r="B67" s="122" t="str">
        <f>'DftrTarif&amp;JamAlat'!B63</f>
        <v>Blood Solution Warmer</v>
      </c>
      <c r="C67" s="34"/>
      <c r="D67" s="35">
        <f>'DftrTarif&amp;JamAlat'!D63</f>
        <v>216000</v>
      </c>
      <c r="E67" s="36">
        <f>'DftrTarif&amp;JamAlat'!E63</f>
        <v>90</v>
      </c>
      <c r="F67" s="37" t="str">
        <f>'DftrTarif&amp;JamAlat'!F63</f>
        <v>Menit</v>
      </c>
      <c r="G67" s="40">
        <f t="shared" si="0"/>
        <v>0</v>
      </c>
      <c r="H67" s="38">
        <f t="shared" si="1"/>
        <v>0</v>
      </c>
      <c r="I67" s="153"/>
      <c r="J67" s="153"/>
      <c r="K67" s="156"/>
    </row>
    <row r="68" spans="1:11" x14ac:dyDescent="0.35">
      <c r="A68" s="23">
        <f>'DftrTarif&amp;JamAlat'!A64</f>
        <v>61</v>
      </c>
      <c r="B68" s="122" t="str">
        <f>'DftrTarif&amp;JamAlat'!B64</f>
        <v>Blood  Warmer</v>
      </c>
      <c r="C68" s="34"/>
      <c r="D68" s="35">
        <f>'DftrTarif&amp;JamAlat'!D64</f>
        <v>216000</v>
      </c>
      <c r="E68" s="36">
        <f>'DftrTarif&amp;JamAlat'!E64</f>
        <v>90</v>
      </c>
      <c r="F68" s="37" t="str">
        <f>'DftrTarif&amp;JamAlat'!F64</f>
        <v>Menit</v>
      </c>
      <c r="G68" s="40">
        <f t="shared" si="0"/>
        <v>0</v>
      </c>
      <c r="H68" s="38">
        <f t="shared" si="1"/>
        <v>0</v>
      </c>
      <c r="I68" s="153"/>
      <c r="J68" s="153"/>
      <c r="K68" s="156"/>
    </row>
    <row r="69" spans="1:11" x14ac:dyDescent="0.35">
      <c r="A69" s="23">
        <f>'DftrTarif&amp;JamAlat'!A65</f>
        <v>62</v>
      </c>
      <c r="B69" s="122" t="str">
        <f>'DftrTarif&amp;JamAlat'!B65</f>
        <v>Cardiotocograph (CTG) / NST</v>
      </c>
      <c r="C69" s="34"/>
      <c r="D69" s="35">
        <f>'DftrTarif&amp;JamAlat'!D65</f>
        <v>168000</v>
      </c>
      <c r="E69" s="36">
        <f>'DftrTarif&amp;JamAlat'!E65</f>
        <v>50</v>
      </c>
      <c r="F69" s="37" t="str">
        <f>'DftrTarif&amp;JamAlat'!F65</f>
        <v>Menit</v>
      </c>
      <c r="G69" s="40">
        <f t="shared" si="0"/>
        <v>0</v>
      </c>
      <c r="H69" s="38">
        <f t="shared" si="1"/>
        <v>0</v>
      </c>
      <c r="I69" s="153"/>
      <c r="J69" s="153"/>
      <c r="K69" s="156"/>
    </row>
    <row r="70" spans="1:11" x14ac:dyDescent="0.35">
      <c r="A70" s="23">
        <f>'DftrTarif&amp;JamAlat'!A66</f>
        <v>63</v>
      </c>
      <c r="B70" s="122" t="str">
        <f>'DftrTarif&amp;JamAlat'!B66</f>
        <v>Centrifuge</v>
      </c>
      <c r="C70" s="34"/>
      <c r="D70" s="35">
        <f>'DftrTarif&amp;JamAlat'!D66</f>
        <v>240000</v>
      </c>
      <c r="E70" s="36">
        <f>'DftrTarif&amp;JamAlat'!E66</f>
        <v>75</v>
      </c>
      <c r="F70" s="37" t="str">
        <f>'DftrTarif&amp;JamAlat'!F66</f>
        <v>Menit</v>
      </c>
      <c r="G70" s="40">
        <f t="shared" si="0"/>
        <v>0</v>
      </c>
      <c r="H70" s="38">
        <f t="shared" si="1"/>
        <v>0</v>
      </c>
      <c r="I70" s="153"/>
      <c r="J70" s="153"/>
      <c r="K70" s="156"/>
    </row>
    <row r="71" spans="1:11" x14ac:dyDescent="0.35">
      <c r="A71" s="23">
        <f>'DftrTarif&amp;JamAlat'!A67</f>
        <v>64</v>
      </c>
      <c r="B71" s="122" t="str">
        <f>'DftrTarif&amp;JamAlat'!B67</f>
        <v>Centrifuge Refrigerator</v>
      </c>
      <c r="C71" s="34"/>
      <c r="D71" s="35">
        <f>'DftrTarif&amp;JamAlat'!D67</f>
        <v>420000</v>
      </c>
      <c r="E71" s="36">
        <f>'DftrTarif&amp;JamAlat'!E67</f>
        <v>120</v>
      </c>
      <c r="F71" s="37" t="str">
        <f>'DftrTarif&amp;JamAlat'!F67</f>
        <v>Menit</v>
      </c>
      <c r="G71" s="40">
        <f t="shared" si="0"/>
        <v>0</v>
      </c>
      <c r="H71" s="38">
        <f t="shared" si="1"/>
        <v>0</v>
      </c>
      <c r="I71" s="153"/>
      <c r="J71" s="153"/>
      <c r="K71" s="156"/>
    </row>
    <row r="72" spans="1:11" x14ac:dyDescent="0.35">
      <c r="A72" s="23">
        <f>'DftrTarif&amp;JamAlat'!A68</f>
        <v>65</v>
      </c>
      <c r="B72" s="122" t="str">
        <f>'DftrTarif&amp;JamAlat'!B68</f>
        <v>Platelets Incubator Agitator</v>
      </c>
      <c r="C72" s="34"/>
      <c r="D72" s="35">
        <f>'DftrTarif&amp;JamAlat'!D68</f>
        <v>420000</v>
      </c>
      <c r="E72" s="36">
        <f>'DftrTarif&amp;JamAlat'!E68</f>
        <v>63</v>
      </c>
      <c r="F72" s="37" t="str">
        <f>'DftrTarif&amp;JamAlat'!F68</f>
        <v>Menit</v>
      </c>
      <c r="G72" s="40">
        <f t="shared" si="0"/>
        <v>0</v>
      </c>
      <c r="H72" s="38">
        <f t="shared" si="1"/>
        <v>0</v>
      </c>
      <c r="I72" s="153"/>
      <c r="J72" s="153"/>
      <c r="K72" s="156"/>
    </row>
    <row r="73" spans="1:11" x14ac:dyDescent="0.35">
      <c r="A73" s="23">
        <f>'DftrTarif&amp;JamAlat'!A69</f>
        <v>66</v>
      </c>
      <c r="B73" s="122" t="str">
        <f>'DftrTarif&amp;JamAlat'!B69</f>
        <v>Deep Freezer</v>
      </c>
      <c r="C73" s="34"/>
      <c r="D73" s="35">
        <f>'DftrTarif&amp;JamAlat'!D69</f>
        <v>384000</v>
      </c>
      <c r="E73" s="36">
        <f>'DftrTarif&amp;JamAlat'!E69</f>
        <v>90</v>
      </c>
      <c r="F73" s="37" t="str">
        <f>'DftrTarif&amp;JamAlat'!F69</f>
        <v>Menit</v>
      </c>
      <c r="G73" s="40">
        <f t="shared" ref="G73:G129" si="7">C73*D73</f>
        <v>0</v>
      </c>
      <c r="H73" s="38">
        <f t="shared" ref="H73:H129" si="8">C73*E73</f>
        <v>0</v>
      </c>
      <c r="I73" s="153"/>
      <c r="J73" s="153"/>
      <c r="K73" s="156"/>
    </row>
    <row r="74" spans="1:11" x14ac:dyDescent="0.35">
      <c r="A74" s="23">
        <f>'DftrTarif&amp;JamAlat'!A70</f>
        <v>67</v>
      </c>
      <c r="B74" s="122" t="str">
        <f>'DftrTarif&amp;JamAlat'!B70</f>
        <v>Defibrillator/ DC Shock</v>
      </c>
      <c r="C74" s="34"/>
      <c r="D74" s="35">
        <f>'DftrTarif&amp;JamAlat'!D70</f>
        <v>156000</v>
      </c>
      <c r="E74" s="36">
        <f>'DftrTarif&amp;JamAlat'!E70</f>
        <v>75</v>
      </c>
      <c r="F74" s="37" t="str">
        <f>'DftrTarif&amp;JamAlat'!F70</f>
        <v>Menit</v>
      </c>
      <c r="G74" s="40">
        <f t="shared" si="7"/>
        <v>0</v>
      </c>
      <c r="H74" s="38">
        <f t="shared" si="8"/>
        <v>0</v>
      </c>
      <c r="I74" s="153"/>
      <c r="J74" s="153"/>
      <c r="K74" s="156"/>
    </row>
    <row r="75" spans="1:11" x14ac:dyDescent="0.35">
      <c r="A75" s="23">
        <f>'DftrTarif&amp;JamAlat'!A71</f>
        <v>68</v>
      </c>
      <c r="B75" s="122" t="str">
        <f>'DftrTarif&amp;JamAlat'!B71</f>
        <v>Defibrillator with  Electrocardiograph (ECG)</v>
      </c>
      <c r="C75" s="34">
        <v>13</v>
      </c>
      <c r="D75" s="35">
        <f>'DftrTarif&amp;JamAlat'!D71</f>
        <v>300000</v>
      </c>
      <c r="E75" s="36">
        <f>'DftrTarif&amp;JamAlat'!E71</f>
        <v>82</v>
      </c>
      <c r="F75" s="37" t="str">
        <f>'DftrTarif&amp;JamAlat'!F71</f>
        <v>Menit</v>
      </c>
      <c r="G75" s="40">
        <f t="shared" si="7"/>
        <v>3900000</v>
      </c>
      <c r="H75" s="38">
        <f t="shared" si="8"/>
        <v>1066</v>
      </c>
      <c r="I75" s="153"/>
      <c r="J75" s="153"/>
      <c r="K75" s="156"/>
    </row>
    <row r="76" spans="1:11" x14ac:dyDescent="0.35">
      <c r="A76" s="23">
        <f>'DftrTarif&amp;JamAlat'!A72</f>
        <v>69</v>
      </c>
      <c r="B76" s="122" t="str">
        <f>'DftrTarif&amp;JamAlat'!B72</f>
        <v>Defibrillator with  Electrocardiograph (ECG) with SPO2</v>
      </c>
      <c r="C76" s="34"/>
      <c r="D76" s="35">
        <f>'DftrTarif&amp;JamAlat'!D72</f>
        <v>400000</v>
      </c>
      <c r="E76" s="36">
        <f>'DftrTarif&amp;JamAlat'!E72</f>
        <v>90</v>
      </c>
      <c r="F76" s="37" t="str">
        <f>'DftrTarif&amp;JamAlat'!F72</f>
        <v>Menit</v>
      </c>
      <c r="G76" s="40">
        <f t="shared" si="7"/>
        <v>0</v>
      </c>
      <c r="H76" s="38">
        <f t="shared" si="8"/>
        <v>0</v>
      </c>
      <c r="I76" s="153"/>
      <c r="J76" s="153"/>
      <c r="K76" s="156"/>
    </row>
    <row r="77" spans="1:11" x14ac:dyDescent="0.35">
      <c r="A77" s="23">
        <f>'DftrTarif&amp;JamAlat'!A73</f>
        <v>70</v>
      </c>
      <c r="B77" s="122" t="str">
        <f>'DftrTarif&amp;JamAlat'!B73</f>
        <v>Defibrillator Monitor</v>
      </c>
      <c r="C77" s="34"/>
      <c r="D77" s="35">
        <f>'DftrTarif&amp;JamAlat'!D73</f>
        <v>300000</v>
      </c>
      <c r="E77" s="36">
        <f>'DftrTarif&amp;JamAlat'!E73</f>
        <v>64</v>
      </c>
      <c r="F77" s="37" t="str">
        <f>'DftrTarif&amp;JamAlat'!F73</f>
        <v>Menit</v>
      </c>
      <c r="G77" s="40">
        <f t="shared" si="7"/>
        <v>0</v>
      </c>
      <c r="H77" s="38">
        <f t="shared" si="8"/>
        <v>0</v>
      </c>
      <c r="I77" s="153"/>
      <c r="J77" s="153"/>
      <c r="K77" s="156"/>
    </row>
    <row r="78" spans="1:11" x14ac:dyDescent="0.35">
      <c r="A78" s="23">
        <f>'DftrTarif&amp;JamAlat'!A74</f>
        <v>71</v>
      </c>
      <c r="B78" s="122" t="str">
        <f>'DftrTarif&amp;JamAlat'!B74</f>
        <v>Dental Unit</v>
      </c>
      <c r="C78" s="34"/>
      <c r="D78" s="35">
        <f>'DftrTarif&amp;JamAlat'!D74</f>
        <v>168000</v>
      </c>
      <c r="E78" s="36">
        <f>'DftrTarif&amp;JamAlat'!E74</f>
        <v>90</v>
      </c>
      <c r="F78" s="37" t="str">
        <f>'DftrTarif&amp;JamAlat'!F74</f>
        <v>Menit</v>
      </c>
      <c r="G78" s="40">
        <f t="shared" si="7"/>
        <v>0</v>
      </c>
      <c r="H78" s="38">
        <f t="shared" si="8"/>
        <v>0</v>
      </c>
      <c r="I78" s="153"/>
      <c r="J78" s="153"/>
      <c r="K78" s="156"/>
    </row>
    <row r="79" spans="1:11" x14ac:dyDescent="0.35">
      <c r="A79" s="23">
        <f>'DftrTarif&amp;JamAlat'!A75</f>
        <v>72</v>
      </c>
      <c r="B79" s="122" t="str">
        <f>'DftrTarif&amp;JamAlat'!B75</f>
        <v xml:space="preserve">Electrocardiograph (ECG) Monitor </v>
      </c>
      <c r="C79" s="34">
        <v>12</v>
      </c>
      <c r="D79" s="35">
        <f>'DftrTarif&amp;JamAlat'!D75</f>
        <v>168000</v>
      </c>
      <c r="E79" s="36">
        <f>'DftrTarif&amp;JamAlat'!E75</f>
        <v>82</v>
      </c>
      <c r="F79" s="37" t="str">
        <f>'DftrTarif&amp;JamAlat'!F75</f>
        <v>Menit</v>
      </c>
      <c r="G79" s="40">
        <f t="shared" si="7"/>
        <v>2016000</v>
      </c>
      <c r="H79" s="38">
        <f t="shared" si="8"/>
        <v>984</v>
      </c>
      <c r="I79" s="153"/>
      <c r="J79" s="153"/>
      <c r="K79" s="156"/>
    </row>
    <row r="80" spans="1:11" x14ac:dyDescent="0.35">
      <c r="A80" s="23">
        <f>'DftrTarif&amp;JamAlat'!A76</f>
        <v>73</v>
      </c>
      <c r="B80" s="122" t="str">
        <f>'DftrTarif&amp;JamAlat'!B76</f>
        <v>Electrocardiograph (ECG) Recorder</v>
      </c>
      <c r="C80" s="34"/>
      <c r="D80" s="35">
        <f>'DftrTarif&amp;JamAlat'!D76</f>
        <v>180000</v>
      </c>
      <c r="E80" s="36">
        <f>'DftrTarif&amp;JamAlat'!E76</f>
        <v>82</v>
      </c>
      <c r="F80" s="37" t="str">
        <f>'DftrTarif&amp;JamAlat'!F76</f>
        <v>Menit</v>
      </c>
      <c r="G80" s="40">
        <f t="shared" si="7"/>
        <v>0</v>
      </c>
      <c r="H80" s="38">
        <f t="shared" si="8"/>
        <v>0</v>
      </c>
      <c r="I80" s="153"/>
      <c r="J80" s="153"/>
      <c r="K80" s="156"/>
    </row>
    <row r="81" spans="1:11" x14ac:dyDescent="0.35">
      <c r="A81" s="23">
        <f>'DftrTarif&amp;JamAlat'!A77</f>
        <v>74</v>
      </c>
      <c r="B81" s="122" t="str">
        <f>'DftrTarif&amp;JamAlat'!B77</f>
        <v>Echo Cardiograph</v>
      </c>
      <c r="C81" s="34">
        <v>10</v>
      </c>
      <c r="D81" s="35">
        <f>'DftrTarif&amp;JamAlat'!D77</f>
        <v>288000</v>
      </c>
      <c r="E81" s="36">
        <f>'DftrTarif&amp;JamAlat'!E77</f>
        <v>90</v>
      </c>
      <c r="F81" s="37" t="str">
        <f>'DftrTarif&amp;JamAlat'!F77</f>
        <v>Menit</v>
      </c>
      <c r="G81" s="40">
        <f t="shared" si="7"/>
        <v>2880000</v>
      </c>
      <c r="H81" s="38">
        <f t="shared" si="8"/>
        <v>900</v>
      </c>
      <c r="I81" s="153"/>
      <c r="J81" s="153"/>
      <c r="K81" s="156"/>
    </row>
    <row r="82" spans="1:11" x14ac:dyDescent="0.35">
      <c r="A82" s="23">
        <f>'DftrTarif&amp;JamAlat'!A78</f>
        <v>75</v>
      </c>
      <c r="B82" s="122" t="str">
        <f>'DftrTarif&amp;JamAlat'!B78</f>
        <v>Electro Stimulator (EST)</v>
      </c>
      <c r="C82" s="34"/>
      <c r="D82" s="35">
        <f>'DftrTarif&amp;JamAlat'!D78</f>
        <v>288000</v>
      </c>
      <c r="E82" s="36">
        <f>'DftrTarif&amp;JamAlat'!E78</f>
        <v>90</v>
      </c>
      <c r="F82" s="37" t="str">
        <f>'DftrTarif&amp;JamAlat'!F78</f>
        <v>Menit</v>
      </c>
      <c r="G82" s="40">
        <f t="shared" si="7"/>
        <v>0</v>
      </c>
      <c r="H82" s="38">
        <f t="shared" si="8"/>
        <v>0</v>
      </c>
      <c r="I82" s="153"/>
      <c r="J82" s="153"/>
      <c r="K82" s="156"/>
    </row>
    <row r="83" spans="1:11" x14ac:dyDescent="0.35">
      <c r="A83" s="23">
        <f>'DftrTarif&amp;JamAlat'!A79</f>
        <v>76</v>
      </c>
      <c r="B83" s="122" t="str">
        <f>'DftrTarif&amp;JamAlat'!B79</f>
        <v>Electro Encephalograph (EEG)</v>
      </c>
      <c r="C83" s="34"/>
      <c r="D83" s="35">
        <f>'DftrTarif&amp;JamAlat'!D79</f>
        <v>420000</v>
      </c>
      <c r="E83" s="36">
        <f>'DftrTarif&amp;JamAlat'!E79</f>
        <v>90</v>
      </c>
      <c r="F83" s="37" t="str">
        <f>'DftrTarif&amp;JamAlat'!F79</f>
        <v>Menit</v>
      </c>
      <c r="G83" s="40">
        <f t="shared" si="7"/>
        <v>0</v>
      </c>
      <c r="H83" s="38">
        <f t="shared" si="8"/>
        <v>0</v>
      </c>
      <c r="I83" s="153"/>
      <c r="J83" s="153"/>
      <c r="K83" s="156"/>
    </row>
    <row r="84" spans="1:11" x14ac:dyDescent="0.35">
      <c r="A84" s="23">
        <f>'DftrTarif&amp;JamAlat'!A80</f>
        <v>77</v>
      </c>
      <c r="B84" s="122" t="str">
        <f>'DftrTarif&amp;JamAlat'!B80</f>
        <v>Electro Surgery Unit (ESU) / Couter</v>
      </c>
      <c r="C84" s="34"/>
      <c r="D84" s="35">
        <f>'DftrTarif&amp;JamAlat'!D80</f>
        <v>348000</v>
      </c>
      <c r="E84" s="36">
        <f>'DftrTarif&amp;JamAlat'!E80</f>
        <v>90</v>
      </c>
      <c r="F84" s="37" t="str">
        <f>'DftrTarif&amp;JamAlat'!F80</f>
        <v>Menit</v>
      </c>
      <c r="G84" s="40">
        <f t="shared" si="7"/>
        <v>0</v>
      </c>
      <c r="H84" s="38">
        <f t="shared" si="8"/>
        <v>0</v>
      </c>
      <c r="I84" s="153"/>
      <c r="J84" s="153"/>
      <c r="K84" s="156"/>
    </row>
    <row r="85" spans="1:11" x14ac:dyDescent="0.35">
      <c r="A85" s="23">
        <f>'DftrTarif&amp;JamAlat'!A81</f>
        <v>78</v>
      </c>
      <c r="B85" s="122" t="str">
        <f>'DftrTarif&amp;JamAlat'!B81</f>
        <v xml:space="preserve">	Electro Convulsive Therapy (ECT)</v>
      </c>
      <c r="C85" s="34"/>
      <c r="D85" s="35">
        <f>'DftrTarif&amp;JamAlat'!D81</f>
        <v>288000</v>
      </c>
      <c r="E85" s="36">
        <f>'DftrTarif&amp;JamAlat'!E81</f>
        <v>90</v>
      </c>
      <c r="F85" s="37" t="str">
        <f>'DftrTarif&amp;JamAlat'!F81</f>
        <v>Menit</v>
      </c>
      <c r="G85" s="40">
        <f t="shared" si="7"/>
        <v>0</v>
      </c>
      <c r="H85" s="38">
        <f t="shared" si="8"/>
        <v>0</v>
      </c>
      <c r="I85" s="153"/>
      <c r="J85" s="153"/>
      <c r="K85" s="156"/>
    </row>
    <row r="86" spans="1:11" x14ac:dyDescent="0.35">
      <c r="A86" s="23">
        <f>'DftrTarif&amp;JamAlat'!A82</f>
        <v>79</v>
      </c>
      <c r="B86" s="122" t="str">
        <f>'DftrTarif&amp;JamAlat'!B82</f>
        <v>Ear Nose Trouth (ENT)  Treatment</v>
      </c>
      <c r="C86" s="34"/>
      <c r="D86" s="35">
        <f>'DftrTarif&amp;JamAlat'!D82</f>
        <v>156000</v>
      </c>
      <c r="E86" s="36">
        <f>'DftrTarif&amp;JamAlat'!E82</f>
        <v>90</v>
      </c>
      <c r="F86" s="37" t="str">
        <f>'DftrTarif&amp;JamAlat'!F82</f>
        <v>Menit</v>
      </c>
      <c r="G86" s="40">
        <f t="shared" si="7"/>
        <v>0</v>
      </c>
      <c r="H86" s="38">
        <f t="shared" si="8"/>
        <v>0</v>
      </c>
      <c r="I86" s="153"/>
      <c r="J86" s="153"/>
      <c r="K86" s="156"/>
    </row>
    <row r="87" spans="1:11" x14ac:dyDescent="0.35">
      <c r="A87" s="23">
        <f>'DftrTarif&amp;JamAlat'!A83</f>
        <v>80</v>
      </c>
      <c r="B87" s="122" t="str">
        <f>'DftrTarif&amp;JamAlat'!B83</f>
        <v>Fetal Detector/ Doppler</v>
      </c>
      <c r="C87" s="34">
        <v>10</v>
      </c>
      <c r="D87" s="35">
        <f>'DftrTarif&amp;JamAlat'!D83</f>
        <v>156000</v>
      </c>
      <c r="E87" s="36">
        <f>'DftrTarif&amp;JamAlat'!E83</f>
        <v>45</v>
      </c>
      <c r="F87" s="37" t="str">
        <f>'DftrTarif&amp;JamAlat'!F83</f>
        <v>Menit</v>
      </c>
      <c r="G87" s="40">
        <f t="shared" si="7"/>
        <v>1560000</v>
      </c>
      <c r="H87" s="38">
        <f t="shared" si="8"/>
        <v>450</v>
      </c>
      <c r="I87" s="153"/>
      <c r="J87" s="153"/>
      <c r="K87" s="156"/>
    </row>
    <row r="88" spans="1:11" x14ac:dyDescent="0.35">
      <c r="A88" s="23">
        <f>'DftrTarif&amp;JamAlat'!A84</f>
        <v>81</v>
      </c>
      <c r="B88" s="122" t="str">
        <f>'DftrTarif&amp;JamAlat'!B84</f>
        <v>Freezer Laboratorium</v>
      </c>
      <c r="C88" s="34"/>
      <c r="D88" s="35">
        <f>'DftrTarif&amp;JamAlat'!D84</f>
        <v>396000</v>
      </c>
      <c r="E88" s="36">
        <f>'DftrTarif&amp;JamAlat'!E84</f>
        <v>75</v>
      </c>
      <c r="F88" s="37" t="str">
        <f>'DftrTarif&amp;JamAlat'!F84</f>
        <v>Menit</v>
      </c>
      <c r="G88" s="40">
        <f t="shared" si="7"/>
        <v>0</v>
      </c>
      <c r="H88" s="38">
        <f t="shared" si="8"/>
        <v>0</v>
      </c>
      <c r="I88" s="153"/>
      <c r="J88" s="153"/>
      <c r="K88" s="156"/>
    </row>
    <row r="89" spans="1:11" x14ac:dyDescent="0.35">
      <c r="A89" s="23">
        <f>'DftrTarif&amp;JamAlat'!A85</f>
        <v>82</v>
      </c>
      <c r="B89" s="122" t="str">
        <f>'DftrTarif&amp;JamAlat'!B85</f>
        <v>Haemodialisa</v>
      </c>
      <c r="C89" s="34"/>
      <c r="D89" s="35">
        <f>'DftrTarif&amp;JamAlat'!D85</f>
        <v>216000</v>
      </c>
      <c r="E89" s="36">
        <f>'DftrTarif&amp;JamAlat'!E85</f>
        <v>90</v>
      </c>
      <c r="F89" s="37" t="str">
        <f>'DftrTarif&amp;JamAlat'!F85</f>
        <v>Menit</v>
      </c>
      <c r="G89" s="40">
        <f t="shared" si="7"/>
        <v>0</v>
      </c>
      <c r="H89" s="38">
        <f t="shared" si="8"/>
        <v>0</v>
      </c>
      <c r="I89" s="153"/>
      <c r="J89" s="153"/>
      <c r="K89" s="156"/>
    </row>
    <row r="90" spans="1:11" x14ac:dyDescent="0.35">
      <c r="A90" s="23">
        <f>'DftrTarif&amp;JamAlat'!A86</f>
        <v>83</v>
      </c>
      <c r="B90" s="122" t="str">
        <f>'DftrTarif&amp;JamAlat'!B86</f>
        <v>Heart Rate Monitor / ECG Holter</v>
      </c>
      <c r="C90" s="34"/>
      <c r="D90" s="35">
        <f>'DftrTarif&amp;JamAlat'!D86</f>
        <v>300000</v>
      </c>
      <c r="E90" s="36">
        <f>'DftrTarif&amp;JamAlat'!E86</f>
        <v>82</v>
      </c>
      <c r="F90" s="37" t="str">
        <f>'DftrTarif&amp;JamAlat'!F86</f>
        <v>Menit</v>
      </c>
      <c r="G90" s="40">
        <f t="shared" si="7"/>
        <v>0</v>
      </c>
      <c r="H90" s="38">
        <f t="shared" si="8"/>
        <v>0</v>
      </c>
      <c r="I90" s="153"/>
      <c r="J90" s="153"/>
      <c r="K90" s="156"/>
    </row>
    <row r="91" spans="1:11" x14ac:dyDescent="0.35">
      <c r="A91" s="23">
        <f>'DftrTarif&amp;JamAlat'!A87</f>
        <v>84</v>
      </c>
      <c r="B91" s="122" t="str">
        <f>'DftrTarif&amp;JamAlat'!B87</f>
        <v>Infant Warmer</v>
      </c>
      <c r="C91" s="34"/>
      <c r="D91" s="35">
        <f>'DftrTarif&amp;JamAlat'!D87</f>
        <v>240000</v>
      </c>
      <c r="E91" s="36">
        <f>'DftrTarif&amp;JamAlat'!E87</f>
        <v>75</v>
      </c>
      <c r="F91" s="37" t="str">
        <f>'DftrTarif&amp;JamAlat'!F87</f>
        <v>Menit</v>
      </c>
      <c r="G91" s="40">
        <f t="shared" si="7"/>
        <v>0</v>
      </c>
      <c r="H91" s="38">
        <f t="shared" si="8"/>
        <v>0</v>
      </c>
      <c r="I91" s="153"/>
      <c r="J91" s="153"/>
      <c r="K91" s="156"/>
    </row>
    <row r="92" spans="1:11" x14ac:dyDescent="0.35">
      <c r="A92" s="23">
        <f>'DftrTarif&amp;JamAlat'!A88</f>
        <v>85</v>
      </c>
      <c r="B92" s="122" t="str">
        <f>'DftrTarif&amp;JamAlat'!B88</f>
        <v>Infusion Pump</v>
      </c>
      <c r="C92" s="34"/>
      <c r="D92" s="35">
        <f>'DftrTarif&amp;JamAlat'!D88</f>
        <v>288000</v>
      </c>
      <c r="E92" s="36">
        <f>'DftrTarif&amp;JamAlat'!E88</f>
        <v>75</v>
      </c>
      <c r="F92" s="37" t="str">
        <f>'DftrTarif&amp;JamAlat'!F88</f>
        <v>Menit</v>
      </c>
      <c r="G92" s="40">
        <f t="shared" si="7"/>
        <v>0</v>
      </c>
      <c r="H92" s="38">
        <f t="shared" si="8"/>
        <v>0</v>
      </c>
      <c r="I92" s="153"/>
      <c r="J92" s="153"/>
      <c r="K92" s="156"/>
    </row>
    <row r="93" spans="1:11" x14ac:dyDescent="0.35">
      <c r="A93" s="23">
        <f>'DftrTarif&amp;JamAlat'!A89</f>
        <v>86</v>
      </c>
      <c r="B93" s="122" t="str">
        <f>'DftrTarif&amp;JamAlat'!B89</f>
        <v>Inkubator  Perawatan / Baby Inkubator</v>
      </c>
      <c r="C93" s="34"/>
      <c r="D93" s="35">
        <f>'DftrTarif&amp;JamAlat'!D89</f>
        <v>324000</v>
      </c>
      <c r="E93" s="36">
        <f>'DftrTarif&amp;JamAlat'!E89</f>
        <v>150</v>
      </c>
      <c r="F93" s="37" t="str">
        <f>'DftrTarif&amp;JamAlat'!F89</f>
        <v>Menit</v>
      </c>
      <c r="G93" s="40">
        <f t="shared" si="7"/>
        <v>0</v>
      </c>
      <c r="H93" s="38">
        <f t="shared" si="8"/>
        <v>0</v>
      </c>
      <c r="I93" s="153"/>
      <c r="J93" s="153"/>
      <c r="K93" s="156"/>
    </row>
    <row r="94" spans="1:11" x14ac:dyDescent="0.35">
      <c r="A94" s="23">
        <f>'DftrTarif&amp;JamAlat'!A90</f>
        <v>87</v>
      </c>
      <c r="B94" s="122" t="str">
        <f>'DftrTarif&amp;JamAlat'!B90</f>
        <v>Laboratorium  Inkubator</v>
      </c>
      <c r="C94" s="34"/>
      <c r="D94" s="35">
        <f>'DftrTarif&amp;JamAlat'!D90</f>
        <v>252000</v>
      </c>
      <c r="E94" s="36">
        <f>'DftrTarif&amp;JamAlat'!E90</f>
        <v>70</v>
      </c>
      <c r="F94" s="37" t="str">
        <f>'DftrTarif&amp;JamAlat'!F90</f>
        <v>Menit</v>
      </c>
      <c r="G94" s="40">
        <f t="shared" si="7"/>
        <v>0</v>
      </c>
      <c r="H94" s="38">
        <f t="shared" si="8"/>
        <v>0</v>
      </c>
      <c r="I94" s="153"/>
      <c r="J94" s="153"/>
      <c r="K94" s="156"/>
    </row>
    <row r="95" spans="1:11" x14ac:dyDescent="0.35">
      <c r="A95" s="23">
        <f>'DftrTarif&amp;JamAlat'!A91</f>
        <v>88</v>
      </c>
      <c r="B95" s="122" t="str">
        <f>'DftrTarif&amp;JamAlat'!B91</f>
        <v>Laboratorium  Refrigerator</v>
      </c>
      <c r="C95" s="34"/>
      <c r="D95" s="35">
        <f>'DftrTarif&amp;JamAlat'!D91</f>
        <v>252000</v>
      </c>
      <c r="E95" s="36">
        <f>'DftrTarif&amp;JamAlat'!E91</f>
        <v>75</v>
      </c>
      <c r="F95" s="37" t="str">
        <f>'DftrTarif&amp;JamAlat'!F91</f>
        <v>Menit</v>
      </c>
      <c r="G95" s="40">
        <f t="shared" si="7"/>
        <v>0</v>
      </c>
      <c r="H95" s="38">
        <f t="shared" si="8"/>
        <v>0</v>
      </c>
      <c r="I95" s="153"/>
      <c r="J95" s="153"/>
      <c r="K95" s="156"/>
    </row>
    <row r="96" spans="1:11" x14ac:dyDescent="0.35">
      <c r="A96" s="23">
        <f>'DftrTarif&amp;JamAlat'!A92</f>
        <v>89</v>
      </c>
      <c r="B96" s="122" t="str">
        <f>'DftrTarif&amp;JamAlat'!B92</f>
        <v>Laboratorium  Rotator</v>
      </c>
      <c r="C96" s="34"/>
      <c r="D96" s="35">
        <f>'DftrTarif&amp;JamAlat'!D92</f>
        <v>144000</v>
      </c>
      <c r="E96" s="36">
        <f>'DftrTarif&amp;JamAlat'!E92</f>
        <v>50</v>
      </c>
      <c r="F96" s="37" t="str">
        <f>'DftrTarif&amp;JamAlat'!F92</f>
        <v>Menit</v>
      </c>
      <c r="G96" s="40">
        <f t="shared" si="7"/>
        <v>0</v>
      </c>
      <c r="H96" s="38">
        <f t="shared" si="8"/>
        <v>0</v>
      </c>
      <c r="I96" s="153"/>
      <c r="J96" s="153"/>
      <c r="K96" s="156"/>
    </row>
    <row r="97" spans="1:11" x14ac:dyDescent="0.35">
      <c r="A97" s="23">
        <f>'DftrTarif&amp;JamAlat'!A93</f>
        <v>90</v>
      </c>
      <c r="B97" s="122" t="str">
        <f>'DftrTarif&amp;JamAlat'!B93</f>
        <v>Mesin Anaesthesi tanpa  Vaporizer tanpa  Ventilator</v>
      </c>
      <c r="C97" s="34"/>
      <c r="D97" s="35">
        <f>'DftrTarif&amp;JamAlat'!D93</f>
        <v>228000</v>
      </c>
      <c r="E97" s="36">
        <f>'DftrTarif&amp;JamAlat'!E93</f>
        <v>60</v>
      </c>
      <c r="F97" s="37" t="str">
        <f>'DftrTarif&amp;JamAlat'!F93</f>
        <v>Menit</v>
      </c>
      <c r="G97" s="40">
        <f t="shared" si="7"/>
        <v>0</v>
      </c>
      <c r="H97" s="38">
        <f t="shared" si="8"/>
        <v>0</v>
      </c>
      <c r="I97" s="153"/>
      <c r="J97" s="153"/>
      <c r="K97" s="156"/>
    </row>
    <row r="98" spans="1:11" x14ac:dyDescent="0.35">
      <c r="A98" s="23">
        <f>'DftrTarif&amp;JamAlat'!A94</f>
        <v>91</v>
      </c>
      <c r="B98" s="122" t="str">
        <f>'DftrTarif&amp;JamAlat'!B94</f>
        <v>Oven</v>
      </c>
      <c r="C98" s="34"/>
      <c r="D98" s="35">
        <f>'DftrTarif&amp;JamAlat'!D94</f>
        <v>396000</v>
      </c>
      <c r="E98" s="36">
        <f>'DftrTarif&amp;JamAlat'!E94</f>
        <v>75</v>
      </c>
      <c r="F98" s="37" t="str">
        <f>'DftrTarif&amp;JamAlat'!F94</f>
        <v>Menit</v>
      </c>
      <c r="G98" s="40">
        <f t="shared" si="7"/>
        <v>0</v>
      </c>
      <c r="H98" s="38">
        <f t="shared" si="8"/>
        <v>0</v>
      </c>
      <c r="I98" s="153"/>
      <c r="J98" s="153"/>
      <c r="K98" s="156"/>
    </row>
    <row r="99" spans="1:11" x14ac:dyDescent="0.35">
      <c r="A99" s="23">
        <f>'DftrTarif&amp;JamAlat'!A95</f>
        <v>92</v>
      </c>
      <c r="B99" s="122" t="str">
        <f>'DftrTarif&amp;JamAlat'!B95</f>
        <v>Hotplate Stirer / Plate Thermo Shaker</v>
      </c>
      <c r="C99" s="34"/>
      <c r="D99" s="35">
        <f>'DftrTarif&amp;JamAlat'!D95</f>
        <v>396000</v>
      </c>
      <c r="E99" s="36">
        <f>'DftrTarif&amp;JamAlat'!E95</f>
        <v>75</v>
      </c>
      <c r="F99" s="37" t="str">
        <f>'DftrTarif&amp;JamAlat'!F95</f>
        <v>Menit</v>
      </c>
      <c r="G99" s="40">
        <f t="shared" si="7"/>
        <v>0</v>
      </c>
      <c r="H99" s="38">
        <f t="shared" si="8"/>
        <v>0</v>
      </c>
      <c r="I99" s="153"/>
      <c r="J99" s="153"/>
      <c r="K99" s="156"/>
    </row>
    <row r="100" spans="1:11" x14ac:dyDescent="0.35">
      <c r="A100" s="23">
        <f>'DftrTarif&amp;JamAlat'!A96</f>
        <v>93</v>
      </c>
      <c r="B100" s="122" t="str">
        <f>'DftrTarif&amp;JamAlat'!B96</f>
        <v>Paraffin Bath</v>
      </c>
      <c r="C100" s="34"/>
      <c r="D100" s="35">
        <f>'DftrTarif&amp;JamAlat'!D96</f>
        <v>252000</v>
      </c>
      <c r="E100" s="36">
        <f>'DftrTarif&amp;JamAlat'!E96</f>
        <v>90</v>
      </c>
      <c r="F100" s="37" t="str">
        <f>'DftrTarif&amp;JamAlat'!F96</f>
        <v>Menit</v>
      </c>
      <c r="G100" s="40">
        <f t="shared" si="7"/>
        <v>0</v>
      </c>
      <c r="H100" s="38">
        <f t="shared" si="8"/>
        <v>0</v>
      </c>
      <c r="I100" s="153"/>
      <c r="J100" s="153"/>
      <c r="K100" s="156"/>
    </row>
    <row r="101" spans="1:11" x14ac:dyDescent="0.35">
      <c r="A101" s="23">
        <f>'DftrTarif&amp;JamAlat'!A97</f>
        <v>94</v>
      </c>
      <c r="B101" s="122" t="str">
        <f>'DftrTarif&amp;JamAlat'!B97</f>
        <v>Pulse Oximetri (SP02 Monitor)</v>
      </c>
      <c r="C101" s="34">
        <v>30</v>
      </c>
      <c r="D101" s="35">
        <f>'DftrTarif&amp;JamAlat'!D97</f>
        <v>180000</v>
      </c>
      <c r="E101" s="36">
        <f>'DftrTarif&amp;JamAlat'!E97</f>
        <v>40</v>
      </c>
      <c r="F101" s="37" t="str">
        <f>'DftrTarif&amp;JamAlat'!F97</f>
        <v>Menit</v>
      </c>
      <c r="G101" s="40">
        <f t="shared" si="7"/>
        <v>5400000</v>
      </c>
      <c r="H101" s="38">
        <f t="shared" si="8"/>
        <v>1200</v>
      </c>
      <c r="I101" s="153"/>
      <c r="J101" s="153"/>
      <c r="K101" s="156"/>
    </row>
    <row r="102" spans="1:11" x14ac:dyDescent="0.35">
      <c r="A102" s="23">
        <f>'DftrTarif&amp;JamAlat'!A98</f>
        <v>95</v>
      </c>
      <c r="B102" s="122" t="str">
        <f>'DftrTarif&amp;JamAlat'!B98</f>
        <v>Patient  Warming System</v>
      </c>
      <c r="C102" s="34"/>
      <c r="D102" s="35">
        <f>'DftrTarif&amp;JamAlat'!D98</f>
        <v>170000</v>
      </c>
      <c r="E102" s="36">
        <f>'DftrTarif&amp;JamAlat'!E98</f>
        <v>90</v>
      </c>
      <c r="F102" s="37" t="str">
        <f>'DftrTarif&amp;JamAlat'!F98</f>
        <v>Menit</v>
      </c>
      <c r="G102" s="40">
        <f t="shared" si="7"/>
        <v>0</v>
      </c>
      <c r="H102" s="38">
        <f t="shared" si="8"/>
        <v>0</v>
      </c>
      <c r="I102" s="153"/>
      <c r="J102" s="153"/>
      <c r="K102" s="156"/>
    </row>
    <row r="103" spans="1:11" x14ac:dyDescent="0.35">
      <c r="A103" s="23">
        <f>'DftrTarif&amp;JamAlat'!A99</f>
        <v>96</v>
      </c>
      <c r="B103" s="122" t="str">
        <f>'DftrTarif&amp;JamAlat'!B99</f>
        <v>Sphygmomanometer (Tensimeter) Aneroid</v>
      </c>
      <c r="C103" s="34"/>
      <c r="D103" s="35">
        <f>'DftrTarif&amp;JamAlat'!D99</f>
        <v>84000</v>
      </c>
      <c r="E103" s="36">
        <f>'DftrTarif&amp;JamAlat'!E99</f>
        <v>55</v>
      </c>
      <c r="F103" s="37" t="str">
        <f>'DftrTarif&amp;JamAlat'!F99</f>
        <v>Menit</v>
      </c>
      <c r="G103" s="40">
        <f t="shared" si="7"/>
        <v>0</v>
      </c>
      <c r="H103" s="38">
        <f t="shared" si="8"/>
        <v>0</v>
      </c>
      <c r="I103" s="153"/>
      <c r="J103" s="153"/>
      <c r="K103" s="156"/>
    </row>
    <row r="104" spans="1:11" x14ac:dyDescent="0.35">
      <c r="A104" s="23">
        <f>'DftrTarif&amp;JamAlat'!A100</f>
        <v>97</v>
      </c>
      <c r="B104" s="122" t="str">
        <f>'DftrTarif&amp;JamAlat'!B100</f>
        <v>Sphygmomanometer (Tensimeter) Non Mercury</v>
      </c>
      <c r="C104" s="34"/>
      <c r="D104" s="35">
        <f>'DftrTarif&amp;JamAlat'!D100</f>
        <v>84000</v>
      </c>
      <c r="E104" s="36">
        <f>'DftrTarif&amp;JamAlat'!E100</f>
        <v>55</v>
      </c>
      <c r="F104" s="37" t="str">
        <f>'DftrTarif&amp;JamAlat'!F100</f>
        <v>Menit</v>
      </c>
      <c r="G104" s="40">
        <f t="shared" si="7"/>
        <v>0</v>
      </c>
      <c r="H104" s="38">
        <f t="shared" si="8"/>
        <v>0</v>
      </c>
      <c r="I104" s="153"/>
      <c r="J104" s="153"/>
      <c r="K104" s="156"/>
    </row>
    <row r="105" spans="1:11" x14ac:dyDescent="0.35">
      <c r="A105" s="23">
        <f>'DftrTarif&amp;JamAlat'!A101</f>
        <v>98</v>
      </c>
      <c r="B105" s="122" t="str">
        <f>'DftrTarif&amp;JamAlat'!B101</f>
        <v>Spirometer</v>
      </c>
      <c r="C105" s="34"/>
      <c r="D105" s="35">
        <f>'DftrTarif&amp;JamAlat'!D101</f>
        <v>156000</v>
      </c>
      <c r="E105" s="36">
        <f>'DftrTarif&amp;JamAlat'!E101</f>
        <v>65</v>
      </c>
      <c r="F105" s="37" t="str">
        <f>'DftrTarif&amp;JamAlat'!F101</f>
        <v>Menit</v>
      </c>
      <c r="G105" s="40">
        <f t="shared" si="7"/>
        <v>0</v>
      </c>
      <c r="H105" s="38">
        <f t="shared" si="8"/>
        <v>0</v>
      </c>
      <c r="I105" s="153"/>
      <c r="J105" s="153"/>
      <c r="K105" s="156"/>
    </row>
    <row r="106" spans="1:11" x14ac:dyDescent="0.35">
      <c r="A106" s="23">
        <f>'DftrTarif&amp;JamAlat'!A102</f>
        <v>99</v>
      </c>
      <c r="B106" s="122" t="str">
        <f>'DftrTarif&amp;JamAlat'!B102</f>
        <v>Static Cycle</v>
      </c>
      <c r="C106" s="34"/>
      <c r="D106" s="35">
        <f>'DftrTarif&amp;JamAlat'!D102</f>
        <v>168000</v>
      </c>
      <c r="E106" s="36">
        <f>'DftrTarif&amp;JamAlat'!E102</f>
        <v>65</v>
      </c>
      <c r="F106" s="37" t="str">
        <f>'DftrTarif&amp;JamAlat'!F102</f>
        <v>Menit</v>
      </c>
      <c r="G106" s="40">
        <f t="shared" si="7"/>
        <v>0</v>
      </c>
      <c r="H106" s="38">
        <f t="shared" si="8"/>
        <v>0</v>
      </c>
      <c r="I106" s="153"/>
      <c r="J106" s="153"/>
      <c r="K106" s="156"/>
    </row>
    <row r="107" spans="1:11" x14ac:dyDescent="0.35">
      <c r="A107" s="23">
        <f>'DftrTarif&amp;JamAlat'!A103</f>
        <v>100</v>
      </c>
      <c r="B107" s="122" t="str">
        <f>'DftrTarif&amp;JamAlat'!B103</f>
        <v>Sterilisator Basah</v>
      </c>
      <c r="C107" s="34"/>
      <c r="D107" s="35">
        <f>'DftrTarif&amp;JamAlat'!D103</f>
        <v>204000</v>
      </c>
      <c r="E107" s="36">
        <f>'DftrTarif&amp;JamAlat'!E103</f>
        <v>75</v>
      </c>
      <c r="F107" s="37" t="str">
        <f>'DftrTarif&amp;JamAlat'!F103</f>
        <v>Menit</v>
      </c>
      <c r="G107" s="40">
        <f t="shared" si="7"/>
        <v>0</v>
      </c>
      <c r="H107" s="38">
        <f t="shared" si="8"/>
        <v>0</v>
      </c>
      <c r="I107" s="153"/>
      <c r="J107" s="153"/>
      <c r="K107" s="156"/>
    </row>
    <row r="108" spans="1:11" x14ac:dyDescent="0.35">
      <c r="A108" s="23">
        <f>'DftrTarif&amp;JamAlat'!A104</f>
        <v>101</v>
      </c>
      <c r="B108" s="122" t="str">
        <f>'DftrTarif&amp;JamAlat'!B104</f>
        <v>Sterilisator  Kering</v>
      </c>
      <c r="C108" s="34"/>
      <c r="D108" s="35">
        <f>'DftrTarif&amp;JamAlat'!D104</f>
        <v>204000</v>
      </c>
      <c r="E108" s="36">
        <f>'DftrTarif&amp;JamAlat'!E104</f>
        <v>75</v>
      </c>
      <c r="F108" s="37" t="str">
        <f>'DftrTarif&amp;JamAlat'!F104</f>
        <v>Menit</v>
      </c>
      <c r="G108" s="40">
        <f t="shared" si="7"/>
        <v>0</v>
      </c>
      <c r="H108" s="38">
        <f t="shared" si="8"/>
        <v>0</v>
      </c>
      <c r="I108" s="153"/>
      <c r="J108" s="153"/>
      <c r="K108" s="156"/>
    </row>
    <row r="109" spans="1:11" x14ac:dyDescent="0.35">
      <c r="A109" s="23">
        <f>'DftrTarif&amp;JamAlat'!A105</f>
        <v>102</v>
      </c>
      <c r="B109" s="122" t="str">
        <f>'DftrTarif&amp;JamAlat'!B105</f>
        <v>Stirrer</v>
      </c>
      <c r="C109" s="34"/>
      <c r="D109" s="35">
        <f>'DftrTarif&amp;JamAlat'!D105</f>
        <v>156000</v>
      </c>
      <c r="E109" s="36">
        <f>'DftrTarif&amp;JamAlat'!E105</f>
        <v>40</v>
      </c>
      <c r="F109" s="37" t="str">
        <f>'DftrTarif&amp;JamAlat'!F105</f>
        <v>Menit</v>
      </c>
      <c r="G109" s="40">
        <f t="shared" si="7"/>
        <v>0</v>
      </c>
      <c r="H109" s="38">
        <f t="shared" si="8"/>
        <v>0</v>
      </c>
      <c r="I109" s="153"/>
      <c r="J109" s="153"/>
      <c r="K109" s="156"/>
    </row>
    <row r="110" spans="1:11" x14ac:dyDescent="0.35">
      <c r="A110" s="23">
        <f>'DftrTarif&amp;JamAlat'!A106</f>
        <v>103</v>
      </c>
      <c r="B110" s="122" t="str">
        <f>'DftrTarif&amp;JamAlat'!B106</f>
        <v>Agitator</v>
      </c>
      <c r="C110" s="34"/>
      <c r="D110" s="35">
        <f>'DftrTarif&amp;JamAlat'!D106</f>
        <v>156000</v>
      </c>
      <c r="E110" s="36">
        <f>'DftrTarif&amp;JamAlat'!E106</f>
        <v>40</v>
      </c>
      <c r="F110" s="37" t="str">
        <f>'DftrTarif&amp;JamAlat'!F106</f>
        <v>Menit</v>
      </c>
      <c r="G110" s="40">
        <f t="shared" si="7"/>
        <v>0</v>
      </c>
      <c r="H110" s="38">
        <f t="shared" si="8"/>
        <v>0</v>
      </c>
      <c r="I110" s="153"/>
      <c r="J110" s="153"/>
      <c r="K110" s="156"/>
    </row>
    <row r="111" spans="1:11" x14ac:dyDescent="0.35">
      <c r="A111" s="23">
        <f>'DftrTarif&amp;JamAlat'!A107</f>
        <v>104</v>
      </c>
      <c r="B111" s="122" t="str">
        <f>'DftrTarif&amp;JamAlat'!B107</f>
        <v>Plate Shaker</v>
      </c>
      <c r="C111" s="34"/>
      <c r="D111" s="35">
        <f>'DftrTarif&amp;JamAlat'!D107</f>
        <v>156000</v>
      </c>
      <c r="E111" s="36">
        <f>'DftrTarif&amp;JamAlat'!E107</f>
        <v>40</v>
      </c>
      <c r="F111" s="37" t="str">
        <f>'DftrTarif&amp;JamAlat'!F107</f>
        <v>Menit</v>
      </c>
      <c r="G111" s="40">
        <f t="shared" si="7"/>
        <v>0</v>
      </c>
      <c r="H111" s="38">
        <f t="shared" si="8"/>
        <v>0</v>
      </c>
      <c r="I111" s="153"/>
      <c r="J111" s="153"/>
      <c r="K111" s="156"/>
    </row>
    <row r="112" spans="1:11" x14ac:dyDescent="0.35">
      <c r="A112" s="23">
        <f>'DftrTarif&amp;JamAlat'!A108</f>
        <v>105</v>
      </c>
      <c r="B112" s="122" t="str">
        <f>'DftrTarif&amp;JamAlat'!B108</f>
        <v>Suction Pump (Alat  Hisap Medik)</v>
      </c>
      <c r="C112" s="34"/>
      <c r="D112" s="35">
        <f>'DftrTarif&amp;JamAlat'!D108</f>
        <v>144000</v>
      </c>
      <c r="E112" s="36">
        <f>'DftrTarif&amp;JamAlat'!E108</f>
        <v>55</v>
      </c>
      <c r="F112" s="37" t="str">
        <f>'DftrTarif&amp;JamAlat'!F108</f>
        <v>Menit</v>
      </c>
      <c r="G112" s="40">
        <f t="shared" si="7"/>
        <v>0</v>
      </c>
      <c r="H112" s="38">
        <f t="shared" si="8"/>
        <v>0</v>
      </c>
      <c r="I112" s="153"/>
      <c r="J112" s="153"/>
      <c r="K112" s="156"/>
    </row>
    <row r="113" spans="1:11" x14ac:dyDescent="0.35">
      <c r="A113" s="23">
        <f>'DftrTarif&amp;JamAlat'!A109</f>
        <v>106</v>
      </c>
      <c r="B113" s="122" t="str">
        <f>'DftrTarif&amp;JamAlat'!B109</f>
        <v>Syringe Pump</v>
      </c>
      <c r="C113" s="34"/>
      <c r="D113" s="35">
        <f>'DftrTarif&amp;JamAlat'!D109</f>
        <v>288000</v>
      </c>
      <c r="E113" s="36">
        <f>'DftrTarif&amp;JamAlat'!E109</f>
        <v>75</v>
      </c>
      <c r="F113" s="37" t="str">
        <f>'DftrTarif&amp;JamAlat'!F109</f>
        <v>Menit</v>
      </c>
      <c r="G113" s="40">
        <f t="shared" si="7"/>
        <v>0</v>
      </c>
      <c r="H113" s="38">
        <f t="shared" si="8"/>
        <v>0</v>
      </c>
      <c r="I113" s="153"/>
      <c r="J113" s="153"/>
      <c r="K113" s="156"/>
    </row>
    <row r="114" spans="1:11" x14ac:dyDescent="0.35">
      <c r="A114" s="23">
        <f>'DftrTarif&amp;JamAlat'!A110</f>
        <v>107</v>
      </c>
      <c r="B114" s="122" t="str">
        <f>'DftrTarif&amp;JamAlat'!B110</f>
        <v>Traksi</v>
      </c>
      <c r="C114" s="34"/>
      <c r="D114" s="35">
        <f>'DftrTarif&amp;JamAlat'!D110</f>
        <v>168000</v>
      </c>
      <c r="E114" s="36">
        <f>'DftrTarif&amp;JamAlat'!E110</f>
        <v>70</v>
      </c>
      <c r="F114" s="37" t="str">
        <f>'DftrTarif&amp;JamAlat'!F110</f>
        <v>Menit</v>
      </c>
      <c r="G114" s="40">
        <f t="shared" si="7"/>
        <v>0</v>
      </c>
      <c r="H114" s="38">
        <f t="shared" si="8"/>
        <v>0</v>
      </c>
      <c r="I114" s="153"/>
      <c r="J114" s="153"/>
      <c r="K114" s="156"/>
    </row>
    <row r="115" spans="1:11" x14ac:dyDescent="0.35">
      <c r="A115" s="23">
        <f>'DftrTarif&amp;JamAlat'!A111</f>
        <v>108</v>
      </c>
      <c r="B115" s="122" t="str">
        <f>'DftrTarif&amp;JamAlat'!B111</f>
        <v>Treadmill</v>
      </c>
      <c r="C115" s="34"/>
      <c r="D115" s="35">
        <f>'DftrTarif&amp;JamAlat'!D111</f>
        <v>168000</v>
      </c>
      <c r="E115" s="36">
        <f>'DftrTarif&amp;JamAlat'!E111</f>
        <v>65</v>
      </c>
      <c r="F115" s="37" t="str">
        <f>'DftrTarif&amp;JamAlat'!F111</f>
        <v>Menit</v>
      </c>
      <c r="G115" s="40">
        <f t="shared" si="7"/>
        <v>0</v>
      </c>
      <c r="H115" s="38">
        <f t="shared" si="8"/>
        <v>0</v>
      </c>
      <c r="I115" s="153"/>
      <c r="J115" s="153"/>
      <c r="K115" s="156"/>
    </row>
    <row r="116" spans="1:11" x14ac:dyDescent="0.35">
      <c r="A116" s="23">
        <f>'DftrTarif&amp;JamAlat'!A112</f>
        <v>109</v>
      </c>
      <c r="B116" s="122" t="str">
        <f>'DftrTarif&amp;JamAlat'!B112</f>
        <v>Treadmill with Electrocardiograph (ECG)/ Cardiac Stress Test</v>
      </c>
      <c r="C116" s="34"/>
      <c r="D116" s="35">
        <f>'DftrTarif&amp;JamAlat'!D112</f>
        <v>250000</v>
      </c>
      <c r="E116" s="36">
        <f>'DftrTarif&amp;JamAlat'!E112</f>
        <v>90</v>
      </c>
      <c r="F116" s="37" t="str">
        <f>'DftrTarif&amp;JamAlat'!F112</f>
        <v>Menit</v>
      </c>
      <c r="G116" s="40">
        <f t="shared" si="7"/>
        <v>0</v>
      </c>
      <c r="H116" s="38">
        <f t="shared" si="8"/>
        <v>0</v>
      </c>
      <c r="I116" s="153"/>
      <c r="J116" s="153"/>
      <c r="K116" s="156"/>
    </row>
    <row r="117" spans="1:11" x14ac:dyDescent="0.35">
      <c r="A117" s="23">
        <f>'DftrTarif&amp;JamAlat'!A113</f>
        <v>110</v>
      </c>
      <c r="B117" s="122" t="str">
        <f>'DftrTarif&amp;JamAlat'!B113</f>
        <v>Ultrasonography (USG)</v>
      </c>
      <c r="C117" s="34">
        <v>10</v>
      </c>
      <c r="D117" s="35">
        <f>'DftrTarif&amp;JamAlat'!D113</f>
        <v>300000</v>
      </c>
      <c r="E117" s="36">
        <f>'DftrTarif&amp;JamAlat'!E113</f>
        <v>90</v>
      </c>
      <c r="F117" s="37" t="str">
        <f>'DftrTarif&amp;JamAlat'!F113</f>
        <v>Menit</v>
      </c>
      <c r="G117" s="40">
        <f t="shared" si="7"/>
        <v>3000000</v>
      </c>
      <c r="H117" s="38">
        <f t="shared" si="8"/>
        <v>900</v>
      </c>
      <c r="I117" s="153"/>
      <c r="J117" s="153"/>
      <c r="K117" s="156"/>
    </row>
    <row r="118" spans="1:11" x14ac:dyDescent="0.35">
      <c r="A118" s="23">
        <f>'DftrTarif&amp;JamAlat'!A114</f>
        <v>111</v>
      </c>
      <c r="B118" s="122" t="str">
        <f>'DftrTarif&amp;JamAlat'!B114</f>
        <v>Ultrasonography (USG) Mata</v>
      </c>
      <c r="C118" s="34"/>
      <c r="D118" s="35">
        <f>'DftrTarif&amp;JamAlat'!D114</f>
        <v>300000</v>
      </c>
      <c r="E118" s="36">
        <f>'DftrTarif&amp;JamAlat'!E114</f>
        <v>90</v>
      </c>
      <c r="F118" s="37" t="str">
        <f>'DftrTarif&amp;JamAlat'!F114</f>
        <v>Menit</v>
      </c>
      <c r="G118" s="40">
        <f t="shared" si="7"/>
        <v>0</v>
      </c>
      <c r="H118" s="38">
        <f t="shared" si="8"/>
        <v>0</v>
      </c>
      <c r="I118" s="153"/>
      <c r="J118" s="153"/>
      <c r="K118" s="156"/>
    </row>
    <row r="119" spans="1:11" x14ac:dyDescent="0.35">
      <c r="A119" s="23">
        <f>'DftrTarif&amp;JamAlat'!A115</f>
        <v>112</v>
      </c>
      <c r="B119" s="122" t="str">
        <f>'DftrTarif&amp;JamAlat'!B115</f>
        <v>Ultra Sound Therapy (UST)</v>
      </c>
      <c r="C119" s="34"/>
      <c r="D119" s="35">
        <f>'DftrTarif&amp;JamAlat'!D115</f>
        <v>216000</v>
      </c>
      <c r="E119" s="36">
        <f>'DftrTarif&amp;JamAlat'!E115</f>
        <v>65</v>
      </c>
      <c r="F119" s="37" t="str">
        <f>'DftrTarif&amp;JamAlat'!F115</f>
        <v>Menit</v>
      </c>
      <c r="G119" s="40">
        <f t="shared" si="7"/>
        <v>0</v>
      </c>
      <c r="H119" s="38">
        <f t="shared" si="8"/>
        <v>0</v>
      </c>
      <c r="I119" s="153"/>
      <c r="J119" s="153"/>
      <c r="K119" s="156"/>
    </row>
    <row r="120" spans="1:11" x14ac:dyDescent="0.35">
      <c r="A120" s="23">
        <f>'DftrTarif&amp;JamAlat'!A116</f>
        <v>113</v>
      </c>
      <c r="B120" s="122" t="str">
        <f>'DftrTarif&amp;JamAlat'!B116</f>
        <v>Vacuum Extractor</v>
      </c>
      <c r="C120" s="34"/>
      <c r="D120" s="35">
        <f>'DftrTarif&amp;JamAlat'!D116</f>
        <v>168000</v>
      </c>
      <c r="E120" s="36">
        <f>'DftrTarif&amp;JamAlat'!E116</f>
        <v>60</v>
      </c>
      <c r="F120" s="37" t="str">
        <f>'DftrTarif&amp;JamAlat'!F116</f>
        <v>Menit</v>
      </c>
      <c r="G120" s="40">
        <f t="shared" si="7"/>
        <v>0</v>
      </c>
      <c r="H120" s="38">
        <f t="shared" si="8"/>
        <v>0</v>
      </c>
      <c r="I120" s="153"/>
      <c r="J120" s="153"/>
      <c r="K120" s="156"/>
    </row>
    <row r="121" spans="1:11" x14ac:dyDescent="0.35">
      <c r="A121" s="23">
        <f>'DftrTarif&amp;JamAlat'!A117</f>
        <v>114</v>
      </c>
      <c r="B121" s="122" t="str">
        <f>'DftrTarif&amp;JamAlat'!B117</f>
        <v>Ventilator/ Ventilator Anaesthesi</v>
      </c>
      <c r="C121" s="34"/>
      <c r="D121" s="35">
        <f>'DftrTarif&amp;JamAlat'!D117</f>
        <v>396000</v>
      </c>
      <c r="E121" s="36">
        <f>'DftrTarif&amp;JamAlat'!E117</f>
        <v>90</v>
      </c>
      <c r="F121" s="37" t="str">
        <f>'DftrTarif&amp;JamAlat'!F117</f>
        <v>Menit</v>
      </c>
      <c r="G121" s="40">
        <f t="shared" si="7"/>
        <v>0</v>
      </c>
      <c r="H121" s="38">
        <f t="shared" si="8"/>
        <v>0</v>
      </c>
      <c r="I121" s="153"/>
      <c r="J121" s="153"/>
      <c r="K121" s="156"/>
    </row>
    <row r="122" spans="1:11" x14ac:dyDescent="0.35">
      <c r="A122" s="23">
        <f>'DftrTarif&amp;JamAlat'!A118</f>
        <v>115</v>
      </c>
      <c r="B122" s="122" t="str">
        <f>'DftrTarif&amp;JamAlat'!B118</f>
        <v>Continous Positive Airways Pressure (CPAP)</v>
      </c>
      <c r="C122" s="34"/>
      <c r="D122" s="35">
        <f>'DftrTarif&amp;JamAlat'!D118</f>
        <v>396000</v>
      </c>
      <c r="E122" s="36">
        <f>'DftrTarif&amp;JamAlat'!E118</f>
        <v>60</v>
      </c>
      <c r="F122" s="37" t="str">
        <f>'DftrTarif&amp;JamAlat'!F118</f>
        <v>Menit</v>
      </c>
      <c r="G122" s="40">
        <f t="shared" si="7"/>
        <v>0</v>
      </c>
      <c r="H122" s="38">
        <f t="shared" si="8"/>
        <v>0</v>
      </c>
      <c r="I122" s="153"/>
      <c r="J122" s="153"/>
      <c r="K122" s="156"/>
    </row>
    <row r="123" spans="1:11" x14ac:dyDescent="0.35">
      <c r="A123" s="23">
        <f>'DftrTarif&amp;JamAlat'!A119</f>
        <v>116</v>
      </c>
      <c r="B123" s="122" t="str">
        <f>'DftrTarif&amp;JamAlat'!B119</f>
        <v>Respirator Rate</v>
      </c>
      <c r="C123" s="34"/>
      <c r="D123" s="35">
        <f>'DftrTarif&amp;JamAlat'!D119</f>
        <v>396000</v>
      </c>
      <c r="E123" s="36">
        <f>'DftrTarif&amp;JamAlat'!E119</f>
        <v>60</v>
      </c>
      <c r="F123" s="37" t="str">
        <f>'DftrTarif&amp;JamAlat'!F119</f>
        <v>Menit</v>
      </c>
      <c r="G123" s="40">
        <f t="shared" si="7"/>
        <v>0</v>
      </c>
      <c r="H123" s="38">
        <f t="shared" si="8"/>
        <v>0</v>
      </c>
      <c r="I123" s="153"/>
      <c r="J123" s="153"/>
      <c r="K123" s="156"/>
    </row>
    <row r="124" spans="1:11" x14ac:dyDescent="0.35">
      <c r="A124" s="23">
        <f>'DftrTarif&amp;JamAlat'!A120</f>
        <v>117</v>
      </c>
      <c r="B124" s="122" t="str">
        <f>'DftrTarif&amp;JamAlat'!B120</f>
        <v>Neopuff</v>
      </c>
      <c r="C124" s="34"/>
      <c r="D124" s="35">
        <f>'DftrTarif&amp;JamAlat'!D120</f>
        <v>396000</v>
      </c>
      <c r="E124" s="36">
        <f>'DftrTarif&amp;JamAlat'!E120</f>
        <v>60</v>
      </c>
      <c r="F124" s="37" t="str">
        <f>'DftrTarif&amp;JamAlat'!F120</f>
        <v>Menit</v>
      </c>
      <c r="G124" s="40">
        <f t="shared" si="7"/>
        <v>0</v>
      </c>
      <c r="H124" s="38">
        <f t="shared" si="8"/>
        <v>0</v>
      </c>
      <c r="I124" s="153"/>
      <c r="J124" s="153"/>
      <c r="K124" s="156"/>
    </row>
    <row r="125" spans="1:11" x14ac:dyDescent="0.35">
      <c r="A125" s="23">
        <f>'DftrTarif&amp;JamAlat'!A121</f>
        <v>118</v>
      </c>
      <c r="B125" s="122" t="str">
        <f>'DftrTarif&amp;JamAlat'!B121</f>
        <v>Water Bath</v>
      </c>
      <c r="C125" s="34"/>
      <c r="D125" s="35">
        <f>'DftrTarif&amp;JamAlat'!D121</f>
        <v>216000</v>
      </c>
      <c r="E125" s="36">
        <f>'DftrTarif&amp;JamAlat'!E121</f>
        <v>90</v>
      </c>
      <c r="F125" s="37" t="str">
        <f>'DftrTarif&amp;JamAlat'!F121</f>
        <v>Menit</v>
      </c>
      <c r="G125" s="40">
        <f t="shared" si="7"/>
        <v>0</v>
      </c>
      <c r="H125" s="38">
        <f t="shared" si="8"/>
        <v>0</v>
      </c>
      <c r="I125" s="153"/>
      <c r="J125" s="153"/>
      <c r="K125" s="156"/>
    </row>
    <row r="126" spans="1:11" x14ac:dyDescent="0.35">
      <c r="A126" s="23">
        <f>'DftrTarif&amp;JamAlat'!A122</f>
        <v>119</v>
      </c>
      <c r="B126" s="122" t="str">
        <f>'DftrTarif&amp;JamAlat'!B122</f>
        <v>Roller Mixer</v>
      </c>
      <c r="C126" s="34"/>
      <c r="D126" s="35">
        <f>'DftrTarif&amp;JamAlat'!D122</f>
        <v>144000</v>
      </c>
      <c r="E126" s="36">
        <f>'DftrTarif&amp;JamAlat'!E122</f>
        <v>50</v>
      </c>
      <c r="F126" s="37" t="str">
        <f>'DftrTarif&amp;JamAlat'!F122</f>
        <v>Menit</v>
      </c>
      <c r="G126" s="40">
        <f t="shared" si="7"/>
        <v>0</v>
      </c>
      <c r="H126" s="38">
        <f t="shared" si="8"/>
        <v>0</v>
      </c>
      <c r="I126" s="153"/>
      <c r="J126" s="153"/>
      <c r="K126" s="156"/>
    </row>
    <row r="127" spans="1:11" x14ac:dyDescent="0.35">
      <c r="A127" s="23">
        <f>'DftrTarif&amp;JamAlat'!A123</f>
        <v>120</v>
      </c>
      <c r="B127" s="122" t="str">
        <f>'DftrTarif&amp;JamAlat'!B123</f>
        <v>Short Wave Diathermy (SWD)</v>
      </c>
      <c r="C127" s="34"/>
      <c r="D127" s="35">
        <f>'DftrTarif&amp;JamAlat'!D123</f>
        <v>312000</v>
      </c>
      <c r="E127" s="36">
        <f>'DftrTarif&amp;JamAlat'!E123</f>
        <v>90</v>
      </c>
      <c r="F127" s="37" t="str">
        <f>'DftrTarif&amp;JamAlat'!F123</f>
        <v>Menit</v>
      </c>
      <c r="G127" s="40">
        <f t="shared" si="7"/>
        <v>0</v>
      </c>
      <c r="H127" s="38">
        <f t="shared" si="8"/>
        <v>0</v>
      </c>
      <c r="I127" s="153"/>
      <c r="J127" s="153"/>
      <c r="K127" s="156"/>
    </row>
    <row r="128" spans="1:11" x14ac:dyDescent="0.35">
      <c r="A128" s="23">
        <f>'DftrTarif&amp;JamAlat'!A124</f>
        <v>121</v>
      </c>
      <c r="B128" s="122" t="str">
        <f>'DftrTarif&amp;JamAlat'!B124</f>
        <v>Micro Wave Diathermy (MWD)</v>
      </c>
      <c r="C128" s="34"/>
      <c r="D128" s="35">
        <f>'DftrTarif&amp;JamAlat'!D124</f>
        <v>312000</v>
      </c>
      <c r="E128" s="36">
        <f>'DftrTarif&amp;JamAlat'!E124</f>
        <v>90</v>
      </c>
      <c r="F128" s="37" t="str">
        <f>'DftrTarif&amp;JamAlat'!F124</f>
        <v>Menit</v>
      </c>
      <c r="G128" s="40">
        <f t="shared" si="7"/>
        <v>0</v>
      </c>
      <c r="H128" s="38">
        <f t="shared" si="8"/>
        <v>0</v>
      </c>
      <c r="I128" s="153"/>
      <c r="J128" s="153"/>
      <c r="K128" s="156"/>
    </row>
    <row r="129" spans="1:11" x14ac:dyDescent="0.35">
      <c r="A129" s="23">
        <f>'DftrTarif&amp;JamAlat'!A125</f>
        <v>122</v>
      </c>
      <c r="B129" s="122" t="str">
        <f>'DftrTarif&amp;JamAlat'!B125</f>
        <v>Spectrophotometer</v>
      </c>
      <c r="C129" s="34"/>
      <c r="D129" s="35">
        <f>'DftrTarif&amp;JamAlat'!D125</f>
        <v>192000</v>
      </c>
      <c r="E129" s="36">
        <f>'DftrTarif&amp;JamAlat'!E125</f>
        <v>60</v>
      </c>
      <c r="F129" s="37" t="str">
        <f>'DftrTarif&amp;JamAlat'!F125</f>
        <v>Menit</v>
      </c>
      <c r="G129" s="40">
        <f t="shared" si="7"/>
        <v>0</v>
      </c>
      <c r="H129" s="38">
        <f t="shared" si="8"/>
        <v>0</v>
      </c>
      <c r="I129" s="153"/>
      <c r="J129" s="153"/>
      <c r="K129" s="156"/>
    </row>
    <row r="130" spans="1:11" x14ac:dyDescent="0.35">
      <c r="A130" s="23">
        <f>'DftrTarif&amp;JamAlat'!A126</f>
        <v>123</v>
      </c>
      <c r="B130" s="122" t="str">
        <f>'DftrTarif&amp;JamAlat'!B126</f>
        <v>Bor Orthopedi</v>
      </c>
      <c r="C130" s="34"/>
      <c r="D130" s="35">
        <f>'DftrTarif&amp;JamAlat'!D126</f>
        <v>240000</v>
      </c>
      <c r="E130" s="36">
        <f>'DftrTarif&amp;JamAlat'!E126</f>
        <v>75</v>
      </c>
      <c r="F130" s="37" t="str">
        <f>'DftrTarif&amp;JamAlat'!F126</f>
        <v>Menit</v>
      </c>
      <c r="G130" s="40">
        <f t="shared" ref="G130:G133" si="9">C130*D130</f>
        <v>0</v>
      </c>
      <c r="H130" s="38">
        <f t="shared" ref="H130:H133" si="10">C130*E130</f>
        <v>0</v>
      </c>
      <c r="I130" s="153"/>
      <c r="J130" s="153"/>
      <c r="K130" s="156"/>
    </row>
    <row r="131" spans="1:11" x14ac:dyDescent="0.35">
      <c r="A131" s="23">
        <f>'DftrTarif&amp;JamAlat'!A127</f>
        <v>124</v>
      </c>
      <c r="B131" s="122" t="str">
        <f>'DftrTarif&amp;JamAlat'!B127</f>
        <v>Vortex Mixer</v>
      </c>
      <c r="C131" s="34"/>
      <c r="D131" s="35">
        <f>'DftrTarif&amp;JamAlat'!D127</f>
        <v>156000</v>
      </c>
      <c r="E131" s="36">
        <f>'DftrTarif&amp;JamAlat'!E127</f>
        <v>40</v>
      </c>
      <c r="F131" s="37" t="str">
        <f>'DftrTarif&amp;JamAlat'!F127</f>
        <v>Menit</v>
      </c>
      <c r="G131" s="40">
        <f t="shared" si="9"/>
        <v>0</v>
      </c>
      <c r="H131" s="38">
        <f t="shared" si="10"/>
        <v>0</v>
      </c>
      <c r="I131" s="153"/>
      <c r="J131" s="153"/>
      <c r="K131" s="156"/>
    </row>
    <row r="132" spans="1:11" x14ac:dyDescent="0.35">
      <c r="A132" s="23">
        <f>'DftrTarif&amp;JamAlat'!A128</f>
        <v>125</v>
      </c>
      <c r="B132" s="122" t="str">
        <f>'DftrTarif&amp;JamAlat'!B128</f>
        <v>Dental Mikromotor</v>
      </c>
      <c r="C132" s="34"/>
      <c r="D132" s="35">
        <f>'DftrTarif&amp;JamAlat'!D128</f>
        <v>240000</v>
      </c>
      <c r="E132" s="36">
        <f>'DftrTarif&amp;JamAlat'!E128</f>
        <v>75</v>
      </c>
      <c r="F132" s="37" t="str">
        <f>'DftrTarif&amp;JamAlat'!F128</f>
        <v>Menit</v>
      </c>
      <c r="G132" s="40">
        <f t="shared" si="9"/>
        <v>0</v>
      </c>
      <c r="H132" s="38">
        <f t="shared" si="10"/>
        <v>0</v>
      </c>
      <c r="I132" s="153"/>
      <c r="J132" s="153"/>
      <c r="K132" s="156"/>
    </row>
    <row r="133" spans="1:11" x14ac:dyDescent="0.35">
      <c r="A133" s="23">
        <f>'DftrTarif&amp;JamAlat'!A129</f>
        <v>126</v>
      </c>
      <c r="B133" s="122" t="str">
        <f>'DftrTarif&amp;JamAlat'!B129</f>
        <v>Dental Scaller</v>
      </c>
      <c r="C133" s="34"/>
      <c r="D133" s="35">
        <f>'DftrTarif&amp;JamAlat'!D129</f>
        <v>240000</v>
      </c>
      <c r="E133" s="36">
        <f>'DftrTarif&amp;JamAlat'!E129</f>
        <v>75</v>
      </c>
      <c r="F133" s="37" t="str">
        <f>'DftrTarif&amp;JamAlat'!F129</f>
        <v>Menit</v>
      </c>
      <c r="G133" s="40">
        <f t="shared" si="9"/>
        <v>0</v>
      </c>
      <c r="H133" s="38">
        <f t="shared" si="10"/>
        <v>0</v>
      </c>
      <c r="I133" s="153"/>
      <c r="J133" s="153"/>
      <c r="K133" s="156"/>
    </row>
    <row r="134" spans="1:11" ht="15.5" x14ac:dyDescent="0.35">
      <c r="A134" s="111"/>
      <c r="B134" s="112" t="s">
        <v>56</v>
      </c>
      <c r="C134" s="113">
        <f>SUM(C8:C133)</f>
        <v>150</v>
      </c>
      <c r="D134" s="114" t="s">
        <v>57</v>
      </c>
      <c r="E134" s="115" t="s">
        <v>57</v>
      </c>
      <c r="F134" s="116"/>
      <c r="G134" s="117">
        <f>SUM(G8:G133)</f>
        <v>35196000</v>
      </c>
      <c r="H134" s="118">
        <f>SUM(H8:H133)</f>
        <v>7750</v>
      </c>
      <c r="I134" s="154"/>
      <c r="J134" s="154"/>
      <c r="K134" s="157"/>
    </row>
    <row r="136" spans="1:11" x14ac:dyDescent="0.35">
      <c r="A136" s="20" t="s">
        <v>59</v>
      </c>
    </row>
    <row r="137" spans="1:11" x14ac:dyDescent="0.35">
      <c r="A137" s="22">
        <v>1</v>
      </c>
      <c r="B137" s="123" t="s">
        <v>594</v>
      </c>
      <c r="C137" s="124">
        <f>C134</f>
        <v>150</v>
      </c>
      <c r="D137" s="125" t="s">
        <v>83</v>
      </c>
    </row>
    <row r="138" spans="1:11" x14ac:dyDescent="0.35">
      <c r="B138" s="45" t="s">
        <v>590</v>
      </c>
      <c r="C138" s="41">
        <f>C137-C139</f>
        <v>125</v>
      </c>
      <c r="D138" s="46" t="s">
        <v>83</v>
      </c>
    </row>
    <row r="139" spans="1:11" x14ac:dyDescent="0.35">
      <c r="B139" s="45" t="s">
        <v>591</v>
      </c>
      <c r="C139" s="41">
        <f>C9+C10+SUM(C12:C28)+C33+C34+C37+C38+C39+C40+C44</f>
        <v>25</v>
      </c>
      <c r="D139" s="46" t="s">
        <v>83</v>
      </c>
    </row>
    <row r="140" spans="1:11" x14ac:dyDescent="0.35">
      <c r="A140" s="22">
        <v>2</v>
      </c>
      <c r="B140" s="45" t="s">
        <v>89</v>
      </c>
      <c r="C140" s="42">
        <f>G134</f>
        <v>35196000</v>
      </c>
      <c r="D140" s="46" t="s">
        <v>80</v>
      </c>
    </row>
    <row r="141" spans="1:11" x14ac:dyDescent="0.35">
      <c r="A141" s="22">
        <v>3</v>
      </c>
      <c r="B141" s="45" t="s">
        <v>90</v>
      </c>
      <c r="C141" s="41">
        <f>J8</f>
        <v>3</v>
      </c>
      <c r="D141" s="46" t="s">
        <v>79</v>
      </c>
    </row>
    <row r="142" spans="1:11" x14ac:dyDescent="0.35">
      <c r="A142" s="22">
        <v>4</v>
      </c>
      <c r="B142" s="45" t="s">
        <v>91</v>
      </c>
      <c r="C142" s="22">
        <f>K8</f>
        <v>5</v>
      </c>
      <c r="D142" s="21" t="s">
        <v>58</v>
      </c>
      <c r="E142" s="21"/>
      <c r="F142" s="21"/>
    </row>
    <row r="143" spans="1:11" x14ac:dyDescent="0.35">
      <c r="A143" s="22">
        <v>5</v>
      </c>
      <c r="B143" s="45" t="s">
        <v>92</v>
      </c>
      <c r="C143" s="41">
        <v>1</v>
      </c>
      <c r="D143" s="46" t="s">
        <v>81</v>
      </c>
    </row>
    <row r="144" spans="1:11" ht="27" customHeight="1" x14ac:dyDescent="0.35">
      <c r="A144" s="22">
        <v>6</v>
      </c>
      <c r="B144" s="158" t="s">
        <v>85</v>
      </c>
      <c r="C144" s="158"/>
      <c r="D144" s="158"/>
      <c r="E144" s="158"/>
      <c r="F144" s="158"/>
      <c r="G144" s="158"/>
      <c r="H144" s="158"/>
      <c r="I144" s="158"/>
      <c r="J144" s="98"/>
      <c r="K144" s="98"/>
    </row>
    <row r="145" spans="1:2" x14ac:dyDescent="0.35">
      <c r="A145" s="106">
        <v>7</v>
      </c>
      <c r="B145" s="47" t="s">
        <v>593</v>
      </c>
    </row>
  </sheetData>
  <mergeCells count="25">
    <mergeCell ref="B144:I144"/>
    <mergeCell ref="N32:O32"/>
    <mergeCell ref="N33:O33"/>
    <mergeCell ref="N34:O34"/>
    <mergeCell ref="N35:O35"/>
    <mergeCell ref="N36:O36"/>
    <mergeCell ref="A1:K1"/>
    <mergeCell ref="A2:K2"/>
    <mergeCell ref="E6:F6"/>
    <mergeCell ref="I8:I134"/>
    <mergeCell ref="J8:J134"/>
    <mergeCell ref="K8:K134"/>
    <mergeCell ref="M27:Y27"/>
    <mergeCell ref="AB18:AC18"/>
    <mergeCell ref="M6:AD6"/>
    <mergeCell ref="M9:N9"/>
    <mergeCell ref="M10:N10"/>
    <mergeCell ref="M11:N11"/>
    <mergeCell ref="M12:N12"/>
    <mergeCell ref="M14:N14"/>
    <mergeCell ref="M15:N15"/>
    <mergeCell ref="O9:X9"/>
    <mergeCell ref="O10:X10"/>
    <mergeCell ref="O11:X11"/>
    <mergeCell ref="O12:X12"/>
  </mergeCells>
  <pageMargins left="0.7" right="0.7" top="0.75" bottom="0.75" header="0.3" footer="0.3"/>
  <pageSetup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'LIST SBM'!$C$5:$C$418</xm:f>
          </x14:formula1>
          <xm:sqref>O11:X11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N418"/>
  <sheetViews>
    <sheetView zoomScaleNormal="100" workbookViewId="0">
      <pane xSplit="1" ySplit="2" topLeftCell="B3" activePane="bottomRight" state="frozen"/>
      <selection pane="topRight" activeCell="F1" sqref="F1"/>
      <selection pane="bottomLeft" activeCell="A4" sqref="A4"/>
      <selection pane="bottomRight" activeCell="I10" sqref="I10"/>
    </sheetView>
  </sheetViews>
  <sheetFormatPr defaultRowHeight="14.5" x14ac:dyDescent="0.35"/>
  <cols>
    <col min="2" max="2" width="8.54296875" style="1" customWidth="1"/>
    <col min="3" max="3" width="49.90625" style="1" customWidth="1"/>
    <col min="4" max="4" width="13" style="2" customWidth="1"/>
    <col min="5" max="5" width="13.54296875" style="2" customWidth="1"/>
    <col min="6" max="6" width="16.453125" style="2" customWidth="1"/>
    <col min="7" max="7" width="13.54296875" style="2" customWidth="1"/>
    <col min="11" max="11" width="9" customWidth="1"/>
    <col min="12" max="12" width="13.08984375" customWidth="1"/>
    <col min="13" max="13" width="9.08984375" customWidth="1"/>
  </cols>
  <sheetData>
    <row r="1" spans="2:14" ht="18.5" x14ac:dyDescent="0.45">
      <c r="B1" s="166" t="s">
        <v>637</v>
      </c>
      <c r="C1" s="166"/>
      <c r="D1" s="166"/>
      <c r="E1" s="166"/>
      <c r="F1" s="166"/>
      <c r="G1" s="166"/>
    </row>
    <row r="2" spans="2:14" s="69" customFormat="1" ht="23.5" x14ac:dyDescent="0.55000000000000004">
      <c r="B2" s="67"/>
      <c r="C2" s="67"/>
      <c r="D2" s="68"/>
      <c r="E2" s="68"/>
      <c r="F2" s="68"/>
      <c r="G2" s="68"/>
    </row>
    <row r="4" spans="2:14" ht="26" x14ac:dyDescent="0.35">
      <c r="B4" s="58" t="s">
        <v>99</v>
      </c>
      <c r="C4" s="59" t="s">
        <v>255</v>
      </c>
      <c r="D4" s="31" t="s">
        <v>73</v>
      </c>
      <c r="E4" s="31" t="s">
        <v>74</v>
      </c>
      <c r="F4" s="31" t="s">
        <v>75</v>
      </c>
      <c r="G4" s="31" t="s">
        <v>78</v>
      </c>
    </row>
    <row r="5" spans="2:14" x14ac:dyDescent="0.35">
      <c r="B5" s="79">
        <v>1</v>
      </c>
      <c r="C5" s="80" t="s">
        <v>502</v>
      </c>
      <c r="D5" s="81">
        <v>360000</v>
      </c>
      <c r="E5" s="81">
        <v>770000</v>
      </c>
      <c r="F5" s="81">
        <v>6147000</v>
      </c>
      <c r="G5" s="81">
        <v>123000</v>
      </c>
    </row>
    <row r="6" spans="2:14" x14ac:dyDescent="0.35">
      <c r="B6" s="60"/>
      <c r="C6" s="77" t="s">
        <v>200</v>
      </c>
      <c r="D6" s="62">
        <v>360000</v>
      </c>
      <c r="E6" s="62">
        <v>770000</v>
      </c>
      <c r="F6" s="62">
        <v>6147000</v>
      </c>
      <c r="G6" s="62">
        <v>275000</v>
      </c>
      <c r="L6" s="110" t="s">
        <v>638</v>
      </c>
    </row>
    <row r="7" spans="2:14" x14ac:dyDescent="0.35">
      <c r="B7" s="60"/>
      <c r="C7" s="77" t="s">
        <v>201</v>
      </c>
      <c r="D7" s="62">
        <v>360000</v>
      </c>
      <c r="E7" s="62">
        <v>770000</v>
      </c>
      <c r="F7" s="62">
        <v>6147000</v>
      </c>
      <c r="G7" s="62">
        <v>298000</v>
      </c>
      <c r="L7" s="131">
        <v>1</v>
      </c>
      <c r="M7" s="131">
        <v>2</v>
      </c>
    </row>
    <row r="8" spans="2:14" x14ac:dyDescent="0.35">
      <c r="B8" s="60"/>
      <c r="C8" s="77" t="s">
        <v>202</v>
      </c>
      <c r="D8" s="62">
        <v>360000</v>
      </c>
      <c r="E8" s="62">
        <v>770000</v>
      </c>
      <c r="F8" s="62">
        <v>6147000</v>
      </c>
      <c r="G8" s="62">
        <v>183000</v>
      </c>
      <c r="L8" s="132" t="s">
        <v>639</v>
      </c>
      <c r="M8" s="132">
        <f>'[1]HitungTarif&amp;JamAlat'!T25</f>
        <v>1</v>
      </c>
    </row>
    <row r="9" spans="2:14" x14ac:dyDescent="0.35">
      <c r="B9" s="60"/>
      <c r="C9" s="77" t="s">
        <v>203</v>
      </c>
      <c r="D9" s="62">
        <v>360000</v>
      </c>
      <c r="E9" s="62">
        <v>770000</v>
      </c>
      <c r="F9" s="62">
        <v>6147000</v>
      </c>
      <c r="G9" s="62">
        <v>238000</v>
      </c>
      <c r="L9" s="132" t="s">
        <v>640</v>
      </c>
      <c r="M9" s="132">
        <v>1</v>
      </c>
    </row>
    <row r="10" spans="2:14" x14ac:dyDescent="0.35">
      <c r="B10" s="60"/>
      <c r="C10" s="77" t="s">
        <v>204</v>
      </c>
      <c r="D10" s="62">
        <v>360000</v>
      </c>
      <c r="E10" s="62">
        <v>770000</v>
      </c>
      <c r="F10" s="62">
        <v>6147000</v>
      </c>
      <c r="G10" s="62">
        <v>325000</v>
      </c>
      <c r="L10" s="132" t="s">
        <v>641</v>
      </c>
      <c r="M10" s="132">
        <f>'[1]HitungTarif&amp;JamAlat'!$T$21</f>
        <v>6</v>
      </c>
    </row>
    <row r="11" spans="2:14" x14ac:dyDescent="0.35">
      <c r="B11" s="60"/>
      <c r="C11" s="77" t="s">
        <v>205</v>
      </c>
      <c r="D11" s="62">
        <v>360000</v>
      </c>
      <c r="E11" s="62">
        <v>770000</v>
      </c>
      <c r="F11" s="62">
        <v>6147000</v>
      </c>
      <c r="G11" s="62">
        <v>420000</v>
      </c>
      <c r="L11" s="132" t="s">
        <v>642</v>
      </c>
      <c r="M11" s="132">
        <f>'[1]HitungTarif&amp;JamAlat'!$T$21</f>
        <v>6</v>
      </c>
      <c r="N11" t="s">
        <v>643</v>
      </c>
    </row>
    <row r="12" spans="2:14" x14ac:dyDescent="0.35">
      <c r="B12" s="60"/>
      <c r="C12" s="77" t="s">
        <v>206</v>
      </c>
      <c r="D12" s="62">
        <v>360000</v>
      </c>
      <c r="E12" s="62">
        <v>770000</v>
      </c>
      <c r="F12" s="62">
        <v>6147000</v>
      </c>
      <c r="G12" s="62">
        <v>315000</v>
      </c>
      <c r="L12" s="132"/>
      <c r="M12" s="132"/>
    </row>
    <row r="13" spans="2:14" x14ac:dyDescent="0.35">
      <c r="B13" s="60"/>
      <c r="C13" s="77" t="s">
        <v>207</v>
      </c>
      <c r="D13" s="62">
        <v>360000</v>
      </c>
      <c r="E13" s="62">
        <v>770000</v>
      </c>
      <c r="F13" s="62">
        <v>6147000</v>
      </c>
      <c r="G13" s="62">
        <v>293000</v>
      </c>
      <c r="L13" s="132"/>
      <c r="M13" s="132"/>
    </row>
    <row r="14" spans="2:14" x14ac:dyDescent="0.35">
      <c r="B14" s="60"/>
      <c r="C14" s="77" t="s">
        <v>208</v>
      </c>
      <c r="D14" s="62">
        <v>360000</v>
      </c>
      <c r="E14" s="62">
        <v>770000</v>
      </c>
      <c r="F14" s="62">
        <v>6147000</v>
      </c>
      <c r="G14" s="62">
        <v>460000</v>
      </c>
    </row>
    <row r="15" spans="2:14" x14ac:dyDescent="0.35">
      <c r="B15" s="60"/>
      <c r="C15" s="77" t="s">
        <v>209</v>
      </c>
      <c r="D15" s="62">
        <v>360000</v>
      </c>
      <c r="E15" s="62">
        <v>770000</v>
      </c>
      <c r="F15" s="62">
        <v>6147000</v>
      </c>
      <c r="G15" s="62">
        <v>289000</v>
      </c>
    </row>
    <row r="16" spans="2:14" x14ac:dyDescent="0.35">
      <c r="B16" s="60"/>
      <c r="C16" s="77" t="s">
        <v>210</v>
      </c>
      <c r="D16" s="62">
        <v>360000</v>
      </c>
      <c r="E16" s="62">
        <v>770000</v>
      </c>
      <c r="F16" s="62">
        <v>6147000</v>
      </c>
      <c r="G16" s="62">
        <v>270000</v>
      </c>
    </row>
    <row r="17" spans="2:7" x14ac:dyDescent="0.35">
      <c r="B17" s="60"/>
      <c r="C17" s="77" t="s">
        <v>211</v>
      </c>
      <c r="D17" s="62">
        <v>360000</v>
      </c>
      <c r="E17" s="62">
        <v>770000</v>
      </c>
      <c r="F17" s="62">
        <v>6147000</v>
      </c>
      <c r="G17" s="62">
        <v>278000</v>
      </c>
    </row>
    <row r="18" spans="2:7" x14ac:dyDescent="0.35">
      <c r="B18" s="60"/>
      <c r="C18" s="77" t="s">
        <v>212</v>
      </c>
      <c r="D18" s="62">
        <v>360000</v>
      </c>
      <c r="E18" s="62">
        <v>770000</v>
      </c>
      <c r="F18" s="62">
        <v>6147000</v>
      </c>
      <c r="G18" s="62">
        <v>220000</v>
      </c>
    </row>
    <row r="19" spans="2:7" x14ac:dyDescent="0.35">
      <c r="B19" s="60"/>
      <c r="C19" s="77" t="s">
        <v>213</v>
      </c>
      <c r="D19" s="62">
        <v>360000</v>
      </c>
      <c r="E19" s="62">
        <v>770000</v>
      </c>
      <c r="F19" s="62">
        <v>6147000</v>
      </c>
      <c r="G19" s="62">
        <v>370000</v>
      </c>
    </row>
    <row r="20" spans="2:7" x14ac:dyDescent="0.35">
      <c r="B20" s="60"/>
      <c r="C20" s="77" t="s">
        <v>214</v>
      </c>
      <c r="D20" s="62">
        <v>360000</v>
      </c>
      <c r="E20" s="62">
        <v>770000</v>
      </c>
      <c r="F20" s="62">
        <v>6147000</v>
      </c>
      <c r="G20" s="62">
        <v>275000</v>
      </c>
    </row>
    <row r="21" spans="2:7" x14ac:dyDescent="0.35">
      <c r="B21" s="60"/>
      <c r="C21" s="77" t="s">
        <v>215</v>
      </c>
      <c r="D21" s="62">
        <v>360000</v>
      </c>
      <c r="E21" s="62">
        <v>770000</v>
      </c>
      <c r="F21" s="62">
        <v>6147000</v>
      </c>
      <c r="G21" s="62">
        <v>190000</v>
      </c>
    </row>
    <row r="22" spans="2:7" x14ac:dyDescent="0.35">
      <c r="B22" s="60"/>
      <c r="C22" s="77" t="s">
        <v>216</v>
      </c>
      <c r="D22" s="62">
        <v>360000</v>
      </c>
      <c r="E22" s="62">
        <v>770000</v>
      </c>
      <c r="F22" s="62">
        <v>6147000</v>
      </c>
      <c r="G22" s="62">
        <v>205000</v>
      </c>
    </row>
    <row r="23" spans="2:7" x14ac:dyDescent="0.35">
      <c r="B23" s="60"/>
      <c r="C23" s="77" t="s">
        <v>217</v>
      </c>
      <c r="D23" s="62">
        <v>360000</v>
      </c>
      <c r="E23" s="62">
        <v>770000</v>
      </c>
      <c r="F23" s="62">
        <v>6147000</v>
      </c>
      <c r="G23" s="62">
        <v>301000</v>
      </c>
    </row>
    <row r="24" spans="2:7" x14ac:dyDescent="0.35">
      <c r="B24" s="60"/>
      <c r="C24" s="77" t="s">
        <v>218</v>
      </c>
      <c r="D24" s="62">
        <v>360000</v>
      </c>
      <c r="E24" s="62">
        <v>770000</v>
      </c>
      <c r="F24" s="62">
        <v>6147000</v>
      </c>
      <c r="G24" s="62">
        <v>240000</v>
      </c>
    </row>
    <row r="25" spans="2:7" x14ac:dyDescent="0.35">
      <c r="B25" s="60"/>
      <c r="C25" s="77" t="s">
        <v>219</v>
      </c>
      <c r="D25" s="62">
        <v>360000</v>
      </c>
      <c r="E25" s="62">
        <v>770000</v>
      </c>
      <c r="F25" s="62">
        <v>6147000</v>
      </c>
      <c r="G25" s="62">
        <v>400000</v>
      </c>
    </row>
    <row r="26" spans="2:7" x14ac:dyDescent="0.35">
      <c r="B26" s="79">
        <v>2</v>
      </c>
      <c r="C26" s="80" t="s">
        <v>503</v>
      </c>
      <c r="D26" s="81">
        <v>370000</v>
      </c>
      <c r="E26" s="81">
        <v>699000</v>
      </c>
      <c r="F26" s="81">
        <v>4364000</v>
      </c>
      <c r="G26" s="81">
        <v>278000</v>
      </c>
    </row>
    <row r="27" spans="2:7" x14ac:dyDescent="0.35">
      <c r="B27" s="60"/>
      <c r="C27" s="78" t="s">
        <v>220</v>
      </c>
      <c r="D27" s="62">
        <v>370000</v>
      </c>
      <c r="E27" s="62">
        <v>699000</v>
      </c>
      <c r="F27" s="62">
        <v>4364000</v>
      </c>
      <c r="G27" s="62">
        <v>259000</v>
      </c>
    </row>
    <row r="28" spans="2:7" x14ac:dyDescent="0.35">
      <c r="B28" s="60"/>
      <c r="C28" s="78" t="s">
        <v>221</v>
      </c>
      <c r="D28" s="62">
        <v>370000</v>
      </c>
      <c r="E28" s="62">
        <v>699000</v>
      </c>
      <c r="F28" s="62">
        <v>4364000</v>
      </c>
      <c r="G28" s="62">
        <v>225000</v>
      </c>
    </row>
    <row r="29" spans="2:7" x14ac:dyDescent="0.35">
      <c r="B29" s="60"/>
      <c r="C29" s="78" t="s">
        <v>222</v>
      </c>
      <c r="D29" s="62">
        <v>370000</v>
      </c>
      <c r="E29" s="62">
        <v>699000</v>
      </c>
      <c r="F29" s="62">
        <v>4364000</v>
      </c>
      <c r="G29" s="62">
        <v>270000</v>
      </c>
    </row>
    <row r="30" spans="2:7" x14ac:dyDescent="0.35">
      <c r="B30" s="60"/>
      <c r="C30" s="78" t="s">
        <v>223</v>
      </c>
      <c r="D30" s="62">
        <v>370000</v>
      </c>
      <c r="E30" s="62">
        <v>699000</v>
      </c>
      <c r="F30" s="62">
        <v>4364000</v>
      </c>
      <c r="G30" s="62">
        <v>186000</v>
      </c>
    </row>
    <row r="31" spans="2:7" x14ac:dyDescent="0.35">
      <c r="B31" s="60"/>
      <c r="C31" s="78" t="s">
        <v>224</v>
      </c>
      <c r="D31" s="62">
        <v>370000</v>
      </c>
      <c r="E31" s="62">
        <v>699000</v>
      </c>
      <c r="F31" s="62">
        <v>4364000</v>
      </c>
      <c r="G31" s="62">
        <v>300000</v>
      </c>
    </row>
    <row r="32" spans="2:7" x14ac:dyDescent="0.35">
      <c r="B32" s="60"/>
      <c r="C32" s="78" t="s">
        <v>225</v>
      </c>
      <c r="D32" s="62">
        <v>370000</v>
      </c>
      <c r="E32" s="62">
        <v>699000</v>
      </c>
      <c r="F32" s="62">
        <v>4364000</v>
      </c>
      <c r="G32" s="62">
        <v>200000</v>
      </c>
    </row>
    <row r="33" spans="2:7" x14ac:dyDescent="0.35">
      <c r="B33" s="60"/>
      <c r="C33" s="78" t="s">
        <v>226</v>
      </c>
      <c r="D33" s="62">
        <v>370000</v>
      </c>
      <c r="E33" s="62">
        <v>699000</v>
      </c>
      <c r="F33" s="62">
        <v>4364000</v>
      </c>
      <c r="G33" s="62">
        <v>287000</v>
      </c>
    </row>
    <row r="34" spans="2:7" x14ac:dyDescent="0.35">
      <c r="B34" s="60"/>
      <c r="C34" s="78" t="s">
        <v>227</v>
      </c>
      <c r="D34" s="62">
        <v>370000</v>
      </c>
      <c r="E34" s="62">
        <v>699000</v>
      </c>
      <c r="F34" s="62">
        <v>4364000</v>
      </c>
      <c r="G34" s="62">
        <v>360000</v>
      </c>
    </row>
    <row r="35" spans="2:7" x14ac:dyDescent="0.35">
      <c r="B35" s="60"/>
      <c r="C35" s="78" t="s">
        <v>228</v>
      </c>
      <c r="D35" s="62">
        <v>370000</v>
      </c>
      <c r="E35" s="62">
        <v>699000</v>
      </c>
      <c r="F35" s="62">
        <v>4364000</v>
      </c>
      <c r="G35" s="62">
        <v>300000</v>
      </c>
    </row>
    <row r="36" spans="2:7" x14ac:dyDescent="0.35">
      <c r="B36" s="60"/>
      <c r="C36" s="78" t="s">
        <v>229</v>
      </c>
      <c r="D36" s="62">
        <v>370000</v>
      </c>
      <c r="E36" s="62">
        <v>699000</v>
      </c>
      <c r="F36" s="62">
        <v>4364000</v>
      </c>
      <c r="G36" s="62">
        <v>186000</v>
      </c>
    </row>
    <row r="37" spans="2:7" x14ac:dyDescent="0.35">
      <c r="B37" s="60"/>
      <c r="C37" s="78" t="s">
        <v>230</v>
      </c>
      <c r="D37" s="62">
        <v>370000</v>
      </c>
      <c r="E37" s="62">
        <v>699000</v>
      </c>
      <c r="F37" s="62">
        <v>4364000</v>
      </c>
      <c r="G37" s="62">
        <v>420000</v>
      </c>
    </row>
    <row r="38" spans="2:7" x14ac:dyDescent="0.35">
      <c r="B38" s="60"/>
      <c r="C38" s="78" t="s">
        <v>231</v>
      </c>
      <c r="D38" s="62">
        <v>370000</v>
      </c>
      <c r="E38" s="62">
        <v>699000</v>
      </c>
      <c r="F38" s="62">
        <v>4364000</v>
      </c>
      <c r="G38" s="62">
        <v>420000</v>
      </c>
    </row>
    <row r="39" spans="2:7" x14ac:dyDescent="0.35">
      <c r="B39" s="60"/>
      <c r="C39" s="78" t="s">
        <v>232</v>
      </c>
      <c r="D39" s="62">
        <v>370000</v>
      </c>
      <c r="E39" s="62">
        <v>699000</v>
      </c>
      <c r="F39" s="62">
        <v>4364000</v>
      </c>
      <c r="G39" s="62">
        <v>420000</v>
      </c>
    </row>
    <row r="40" spans="2:7" x14ac:dyDescent="0.35">
      <c r="B40" s="60"/>
      <c r="C40" s="78" t="s">
        <v>233</v>
      </c>
      <c r="D40" s="62">
        <v>370000</v>
      </c>
      <c r="E40" s="62">
        <v>699000</v>
      </c>
      <c r="F40" s="62">
        <v>4364000</v>
      </c>
      <c r="G40" s="62">
        <v>300000</v>
      </c>
    </row>
    <row r="41" spans="2:7" x14ac:dyDescent="0.35">
      <c r="B41" s="60"/>
      <c r="C41" s="78" t="s">
        <v>234</v>
      </c>
      <c r="D41" s="62">
        <v>370000</v>
      </c>
      <c r="E41" s="62">
        <v>699000</v>
      </c>
      <c r="F41" s="62">
        <v>4364000</v>
      </c>
      <c r="G41" s="62">
        <v>330000</v>
      </c>
    </row>
    <row r="42" spans="2:7" x14ac:dyDescent="0.35">
      <c r="B42" s="60"/>
      <c r="C42" s="78" t="s">
        <v>235</v>
      </c>
      <c r="D42" s="62">
        <v>370000</v>
      </c>
      <c r="E42" s="62">
        <v>699000</v>
      </c>
      <c r="F42" s="62">
        <v>4364000</v>
      </c>
      <c r="G42" s="62">
        <v>200000</v>
      </c>
    </row>
    <row r="43" spans="2:7" x14ac:dyDescent="0.35">
      <c r="B43" s="60"/>
      <c r="C43" s="78" t="s">
        <v>236</v>
      </c>
      <c r="D43" s="62">
        <v>370000</v>
      </c>
      <c r="E43" s="62">
        <v>699000</v>
      </c>
      <c r="F43" s="62">
        <v>4364000</v>
      </c>
      <c r="G43" s="62">
        <v>264000</v>
      </c>
    </row>
    <row r="44" spans="2:7" x14ac:dyDescent="0.35">
      <c r="B44" s="60"/>
      <c r="C44" s="78" t="s">
        <v>237</v>
      </c>
      <c r="D44" s="62">
        <v>370000</v>
      </c>
      <c r="E44" s="62">
        <v>699000</v>
      </c>
      <c r="F44" s="62">
        <v>4364000</v>
      </c>
      <c r="G44" s="62">
        <v>328000</v>
      </c>
    </row>
    <row r="45" spans="2:7" x14ac:dyDescent="0.35">
      <c r="B45" s="60"/>
      <c r="C45" s="78" t="s">
        <v>238</v>
      </c>
      <c r="D45" s="62">
        <v>370000</v>
      </c>
      <c r="E45" s="62">
        <v>699000</v>
      </c>
      <c r="F45" s="62">
        <v>4364000</v>
      </c>
      <c r="G45" s="62">
        <v>345000</v>
      </c>
    </row>
    <row r="46" spans="2:7" x14ac:dyDescent="0.35">
      <c r="B46" s="60"/>
      <c r="C46" s="78" t="s">
        <v>239</v>
      </c>
      <c r="D46" s="62">
        <v>370000</v>
      </c>
      <c r="E46" s="62">
        <v>699000</v>
      </c>
      <c r="F46" s="62">
        <v>4364000</v>
      </c>
      <c r="G46" s="62">
        <v>330000</v>
      </c>
    </row>
    <row r="47" spans="2:7" x14ac:dyDescent="0.35">
      <c r="B47" s="60"/>
      <c r="C47" s="78" t="s">
        <v>240</v>
      </c>
      <c r="D47" s="62">
        <v>370000</v>
      </c>
      <c r="E47" s="62">
        <v>699000</v>
      </c>
      <c r="F47" s="62">
        <v>4364000</v>
      </c>
      <c r="G47" s="62">
        <v>300000</v>
      </c>
    </row>
    <row r="48" spans="2:7" x14ac:dyDescent="0.35">
      <c r="B48" s="60"/>
      <c r="C48" s="82" t="s">
        <v>241</v>
      </c>
      <c r="D48" s="62">
        <v>370000</v>
      </c>
      <c r="E48" s="62">
        <v>699000</v>
      </c>
      <c r="F48" s="62">
        <v>4364000</v>
      </c>
      <c r="G48" s="62">
        <v>180000</v>
      </c>
    </row>
    <row r="49" spans="2:7" x14ac:dyDescent="0.35">
      <c r="B49" s="60"/>
      <c r="C49" s="82" t="s">
        <v>242</v>
      </c>
      <c r="D49" s="62">
        <v>370000</v>
      </c>
      <c r="E49" s="62">
        <v>699000</v>
      </c>
      <c r="F49" s="62">
        <v>4364000</v>
      </c>
      <c r="G49" s="62">
        <v>225000</v>
      </c>
    </row>
    <row r="50" spans="2:7" x14ac:dyDescent="0.35">
      <c r="B50" s="60"/>
      <c r="C50" s="82" t="s">
        <v>243</v>
      </c>
      <c r="D50" s="62">
        <v>370000</v>
      </c>
      <c r="E50" s="62">
        <v>699000</v>
      </c>
      <c r="F50" s="62">
        <v>4364000</v>
      </c>
      <c r="G50" s="62">
        <v>345000</v>
      </c>
    </row>
    <row r="51" spans="2:7" x14ac:dyDescent="0.35">
      <c r="B51" s="60"/>
      <c r="C51" s="82" t="s">
        <v>244</v>
      </c>
      <c r="D51" s="62">
        <v>370000</v>
      </c>
      <c r="E51" s="62">
        <v>699000</v>
      </c>
      <c r="F51" s="62">
        <v>4364000</v>
      </c>
      <c r="G51" s="62">
        <v>285000</v>
      </c>
    </row>
    <row r="52" spans="2:7" x14ac:dyDescent="0.35">
      <c r="B52" s="60"/>
      <c r="C52" s="82" t="s">
        <v>245</v>
      </c>
      <c r="D52" s="62">
        <v>370000</v>
      </c>
      <c r="E52" s="62">
        <v>699000</v>
      </c>
      <c r="F52" s="62">
        <v>4364000</v>
      </c>
      <c r="G52" s="62">
        <v>203000</v>
      </c>
    </row>
    <row r="53" spans="2:7" x14ac:dyDescent="0.35">
      <c r="B53" s="79">
        <v>3</v>
      </c>
      <c r="C53" s="80" t="s">
        <v>131</v>
      </c>
      <c r="D53" s="81">
        <v>370000</v>
      </c>
      <c r="E53" s="81">
        <v>852000</v>
      </c>
      <c r="F53" s="81">
        <v>4407000</v>
      </c>
      <c r="G53" s="81">
        <v>99000</v>
      </c>
    </row>
    <row r="54" spans="2:7" x14ac:dyDescent="0.35">
      <c r="B54" s="60"/>
      <c r="C54" s="82" t="s">
        <v>246</v>
      </c>
      <c r="D54" s="83">
        <v>370000</v>
      </c>
      <c r="E54" s="83">
        <v>852000</v>
      </c>
      <c r="F54" s="83">
        <v>4407000</v>
      </c>
      <c r="G54" s="62">
        <v>380000</v>
      </c>
    </row>
    <row r="55" spans="2:7" x14ac:dyDescent="0.35">
      <c r="B55" s="60"/>
      <c r="C55" s="82" t="s">
        <v>247</v>
      </c>
      <c r="D55" s="83">
        <v>370000</v>
      </c>
      <c r="E55" s="83">
        <v>852000</v>
      </c>
      <c r="F55" s="83">
        <v>4407000</v>
      </c>
      <c r="G55" s="62">
        <v>315000</v>
      </c>
    </row>
    <row r="56" spans="2:7" x14ac:dyDescent="0.35">
      <c r="B56" s="60"/>
      <c r="C56" s="82" t="s">
        <v>248</v>
      </c>
      <c r="D56" s="83">
        <v>370000</v>
      </c>
      <c r="E56" s="83">
        <v>852000</v>
      </c>
      <c r="F56" s="83">
        <v>4407000</v>
      </c>
      <c r="G56" s="62">
        <v>200000</v>
      </c>
    </row>
    <row r="57" spans="2:7" x14ac:dyDescent="0.35">
      <c r="B57" s="60"/>
      <c r="C57" s="82" t="s">
        <v>249</v>
      </c>
      <c r="D57" s="83">
        <v>370000</v>
      </c>
      <c r="E57" s="83">
        <v>852000</v>
      </c>
      <c r="F57" s="83">
        <v>4407000</v>
      </c>
      <c r="G57" s="62">
        <v>300000</v>
      </c>
    </row>
    <row r="58" spans="2:7" x14ac:dyDescent="0.35">
      <c r="B58" s="60"/>
      <c r="C58" s="82" t="s">
        <v>250</v>
      </c>
      <c r="D58" s="83">
        <v>370000</v>
      </c>
      <c r="E58" s="83">
        <v>852000</v>
      </c>
      <c r="F58" s="83">
        <v>4407000</v>
      </c>
      <c r="G58" s="62">
        <v>225000</v>
      </c>
    </row>
    <row r="59" spans="2:7" x14ac:dyDescent="0.35">
      <c r="B59" s="60"/>
      <c r="C59" s="82" t="s">
        <v>251</v>
      </c>
      <c r="D59" s="83">
        <v>370000</v>
      </c>
      <c r="E59" s="83">
        <v>852000</v>
      </c>
      <c r="F59" s="83">
        <v>4407000</v>
      </c>
      <c r="G59" s="62">
        <v>350000</v>
      </c>
    </row>
    <row r="60" spans="2:7" x14ac:dyDescent="0.35">
      <c r="B60" s="60"/>
      <c r="C60" s="82" t="s">
        <v>252</v>
      </c>
      <c r="D60" s="83">
        <v>370000</v>
      </c>
      <c r="E60" s="83">
        <v>852000</v>
      </c>
      <c r="F60" s="83">
        <v>4407000</v>
      </c>
      <c r="G60" s="62">
        <v>322000</v>
      </c>
    </row>
    <row r="61" spans="2:7" x14ac:dyDescent="0.35">
      <c r="B61" s="60"/>
      <c r="C61" s="82" t="s">
        <v>253</v>
      </c>
      <c r="D61" s="83">
        <v>370000</v>
      </c>
      <c r="E61" s="83">
        <v>852000</v>
      </c>
      <c r="F61" s="83">
        <v>4407000</v>
      </c>
      <c r="G61" s="62">
        <v>350000</v>
      </c>
    </row>
    <row r="62" spans="2:7" x14ac:dyDescent="0.35">
      <c r="B62" s="60"/>
      <c r="C62" s="82" t="s">
        <v>130</v>
      </c>
      <c r="D62" s="83">
        <v>370000</v>
      </c>
      <c r="E62" s="83">
        <v>852000</v>
      </c>
      <c r="F62" s="83">
        <v>4407000</v>
      </c>
      <c r="G62" s="62">
        <v>400000</v>
      </c>
    </row>
    <row r="63" spans="2:7" x14ac:dyDescent="0.35">
      <c r="B63" s="79">
        <v>4</v>
      </c>
      <c r="C63" s="80" t="s">
        <v>504</v>
      </c>
      <c r="D63" s="81">
        <v>370000</v>
      </c>
      <c r="E63" s="81">
        <v>792000</v>
      </c>
      <c r="F63" s="81">
        <v>4300000</v>
      </c>
      <c r="G63" s="81">
        <v>159000</v>
      </c>
    </row>
    <row r="64" spans="2:7" x14ac:dyDescent="0.35">
      <c r="B64" s="60"/>
      <c r="C64" s="82" t="s">
        <v>254</v>
      </c>
      <c r="D64" s="62">
        <v>370000</v>
      </c>
      <c r="E64" s="62">
        <v>792000</v>
      </c>
      <c r="F64" s="62">
        <v>4300000</v>
      </c>
      <c r="G64" s="62">
        <v>185000</v>
      </c>
    </row>
    <row r="65" spans="2:7" x14ac:dyDescent="0.35">
      <c r="B65" s="79">
        <v>5</v>
      </c>
      <c r="C65" s="80" t="s">
        <v>132</v>
      </c>
      <c r="D65" s="81">
        <v>370000</v>
      </c>
      <c r="E65" s="81">
        <v>580000</v>
      </c>
      <c r="F65" s="81">
        <v>3915000</v>
      </c>
      <c r="G65" s="81">
        <v>133000</v>
      </c>
    </row>
    <row r="66" spans="2:7" x14ac:dyDescent="0.35">
      <c r="B66" s="60"/>
      <c r="C66" s="82" t="s">
        <v>256</v>
      </c>
      <c r="D66" s="62">
        <v>370000</v>
      </c>
      <c r="E66" s="62">
        <v>580000</v>
      </c>
      <c r="F66" s="62">
        <v>3915000</v>
      </c>
      <c r="G66" s="62">
        <v>175000</v>
      </c>
    </row>
    <row r="67" spans="2:7" x14ac:dyDescent="0.35">
      <c r="B67" s="60"/>
      <c r="C67" s="82" t="s">
        <v>257</v>
      </c>
      <c r="D67" s="62">
        <v>370000</v>
      </c>
      <c r="E67" s="62">
        <v>580000</v>
      </c>
      <c r="F67" s="62">
        <v>3915000</v>
      </c>
      <c r="G67" s="62">
        <v>270000</v>
      </c>
    </row>
    <row r="68" spans="2:7" x14ac:dyDescent="0.35">
      <c r="B68" s="60"/>
      <c r="C68" s="82" t="s">
        <v>258</v>
      </c>
      <c r="D68" s="62">
        <v>370000</v>
      </c>
      <c r="E68" s="62">
        <v>580000</v>
      </c>
      <c r="F68" s="62">
        <v>3915000</v>
      </c>
      <c r="G68" s="62">
        <v>325000</v>
      </c>
    </row>
    <row r="69" spans="2:7" x14ac:dyDescent="0.35">
      <c r="B69" s="60"/>
      <c r="C69" s="82" t="s">
        <v>259</v>
      </c>
      <c r="D69" s="62">
        <v>370000</v>
      </c>
      <c r="E69" s="62">
        <v>580000</v>
      </c>
      <c r="F69" s="62">
        <v>3915000</v>
      </c>
      <c r="G69" s="62">
        <v>260000</v>
      </c>
    </row>
    <row r="70" spans="2:7" x14ac:dyDescent="0.35">
      <c r="B70" s="60"/>
      <c r="C70" s="82" t="s">
        <v>260</v>
      </c>
      <c r="D70" s="62">
        <v>370000</v>
      </c>
      <c r="E70" s="62">
        <v>580000</v>
      </c>
      <c r="F70" s="62">
        <v>3915000</v>
      </c>
      <c r="G70" s="62">
        <v>170000</v>
      </c>
    </row>
    <row r="71" spans="2:7" x14ac:dyDescent="0.35">
      <c r="B71" s="60"/>
      <c r="C71" s="82" t="s">
        <v>261</v>
      </c>
      <c r="D71" s="62">
        <v>370000</v>
      </c>
      <c r="E71" s="62">
        <v>580000</v>
      </c>
      <c r="F71" s="62">
        <v>3915000</v>
      </c>
      <c r="G71" s="62">
        <v>241000</v>
      </c>
    </row>
    <row r="72" spans="2:7" x14ac:dyDescent="0.35">
      <c r="B72" s="60"/>
      <c r="C72" s="82" t="s">
        <v>262</v>
      </c>
      <c r="D72" s="62">
        <v>370000</v>
      </c>
      <c r="E72" s="62">
        <v>580000</v>
      </c>
      <c r="F72" s="62">
        <v>3915000</v>
      </c>
      <c r="G72" s="62">
        <v>225000</v>
      </c>
    </row>
    <row r="73" spans="2:7" x14ac:dyDescent="0.35">
      <c r="B73" s="60"/>
      <c r="C73" s="82" t="s">
        <v>263</v>
      </c>
      <c r="D73" s="62">
        <v>370000</v>
      </c>
      <c r="E73" s="62">
        <v>580000</v>
      </c>
      <c r="F73" s="62">
        <v>3915000</v>
      </c>
      <c r="G73" s="62">
        <v>190000</v>
      </c>
    </row>
    <row r="74" spans="2:7" x14ac:dyDescent="0.35">
      <c r="B74" s="60"/>
      <c r="C74" s="82" t="s">
        <v>264</v>
      </c>
      <c r="D74" s="62">
        <v>370000</v>
      </c>
      <c r="E74" s="62">
        <v>580000</v>
      </c>
      <c r="F74" s="62">
        <v>3915000</v>
      </c>
      <c r="G74" s="62">
        <v>250000</v>
      </c>
    </row>
    <row r="75" spans="2:7" x14ac:dyDescent="0.35">
      <c r="B75" s="60"/>
      <c r="C75" s="82" t="s">
        <v>265</v>
      </c>
      <c r="D75" s="62">
        <v>370000</v>
      </c>
      <c r="E75" s="62">
        <v>580000</v>
      </c>
      <c r="F75" s="62">
        <v>3915000</v>
      </c>
      <c r="G75" s="62">
        <v>308000</v>
      </c>
    </row>
    <row r="76" spans="2:7" x14ac:dyDescent="0.35">
      <c r="B76" s="79">
        <v>6</v>
      </c>
      <c r="C76" s="80" t="s">
        <v>128</v>
      </c>
      <c r="D76" s="81">
        <v>380000</v>
      </c>
      <c r="E76" s="81">
        <v>701000</v>
      </c>
      <c r="F76" s="81">
        <v>4364000</v>
      </c>
      <c r="G76" s="81">
        <v>171000</v>
      </c>
    </row>
    <row r="77" spans="2:7" x14ac:dyDescent="0.35">
      <c r="B77" s="60"/>
      <c r="C77" s="82" t="s">
        <v>266</v>
      </c>
      <c r="D77" s="62">
        <v>380000</v>
      </c>
      <c r="E77" s="62">
        <v>701000</v>
      </c>
      <c r="F77" s="62">
        <v>4364000</v>
      </c>
      <c r="G77" s="62">
        <v>225000</v>
      </c>
    </row>
    <row r="78" spans="2:7" x14ac:dyDescent="0.35">
      <c r="B78" s="60"/>
      <c r="C78" s="82" t="s">
        <v>267</v>
      </c>
      <c r="D78" s="62">
        <v>380000</v>
      </c>
      <c r="E78" s="62">
        <v>701000</v>
      </c>
      <c r="F78" s="62">
        <v>4364000</v>
      </c>
      <c r="G78" s="62">
        <v>250000</v>
      </c>
    </row>
    <row r="79" spans="2:7" x14ac:dyDescent="0.35">
      <c r="B79" s="60"/>
      <c r="C79" s="82" t="s">
        <v>268</v>
      </c>
      <c r="D79" s="62">
        <v>380000</v>
      </c>
      <c r="E79" s="62">
        <v>701000</v>
      </c>
      <c r="F79" s="62">
        <v>4364000</v>
      </c>
      <c r="G79" s="62">
        <v>225000</v>
      </c>
    </row>
    <row r="80" spans="2:7" x14ac:dyDescent="0.35">
      <c r="B80" s="60"/>
      <c r="C80" s="82" t="s">
        <v>269</v>
      </c>
      <c r="D80" s="62">
        <v>380000</v>
      </c>
      <c r="E80" s="62">
        <v>701000</v>
      </c>
      <c r="F80" s="62">
        <v>4364000</v>
      </c>
      <c r="G80" s="62">
        <v>205000</v>
      </c>
    </row>
    <row r="81" spans="2:7" x14ac:dyDescent="0.35">
      <c r="B81" s="60"/>
      <c r="C81" s="82" t="s">
        <v>270</v>
      </c>
      <c r="D81" s="62">
        <v>380000</v>
      </c>
      <c r="E81" s="62">
        <v>701000</v>
      </c>
      <c r="F81" s="62">
        <v>4364000</v>
      </c>
      <c r="G81" s="62">
        <v>250000</v>
      </c>
    </row>
    <row r="82" spans="2:7" x14ac:dyDescent="0.35">
      <c r="B82" s="60"/>
      <c r="C82" s="82" t="s">
        <v>271</v>
      </c>
      <c r="D82" s="62">
        <v>380000</v>
      </c>
      <c r="E82" s="62">
        <v>701000</v>
      </c>
      <c r="F82" s="62">
        <v>4364000</v>
      </c>
      <c r="G82" s="62">
        <v>250000</v>
      </c>
    </row>
    <row r="83" spans="2:7" x14ac:dyDescent="0.35">
      <c r="B83" s="60"/>
      <c r="C83" s="82" t="s">
        <v>272</v>
      </c>
      <c r="D83" s="62">
        <v>380000</v>
      </c>
      <c r="E83" s="62">
        <v>701000</v>
      </c>
      <c r="F83" s="62">
        <v>4364000</v>
      </c>
      <c r="G83" s="62">
        <v>205000</v>
      </c>
    </row>
    <row r="84" spans="2:7" x14ac:dyDescent="0.35">
      <c r="B84" s="60"/>
      <c r="C84" s="82" t="s">
        <v>273</v>
      </c>
      <c r="D84" s="62">
        <v>380000</v>
      </c>
      <c r="E84" s="62">
        <v>701000</v>
      </c>
      <c r="F84" s="62">
        <v>4364000</v>
      </c>
      <c r="G84" s="62">
        <v>225000</v>
      </c>
    </row>
    <row r="85" spans="2:7" x14ac:dyDescent="0.35">
      <c r="B85" s="60"/>
      <c r="C85" s="82" t="s">
        <v>274</v>
      </c>
      <c r="D85" s="62">
        <v>380000</v>
      </c>
      <c r="E85" s="62">
        <v>701000</v>
      </c>
      <c r="F85" s="62">
        <v>4364000</v>
      </c>
      <c r="G85" s="62">
        <v>210000</v>
      </c>
    </row>
    <row r="86" spans="2:7" x14ac:dyDescent="0.35">
      <c r="B86" s="60"/>
      <c r="C86" s="82" t="s">
        <v>275</v>
      </c>
      <c r="D86" s="62">
        <v>380000</v>
      </c>
      <c r="E86" s="62">
        <v>701000</v>
      </c>
      <c r="F86" s="62">
        <v>4364000</v>
      </c>
      <c r="G86" s="62">
        <v>250000</v>
      </c>
    </row>
    <row r="87" spans="2:7" x14ac:dyDescent="0.35">
      <c r="B87" s="60"/>
      <c r="C87" s="82" t="s">
        <v>276</v>
      </c>
      <c r="D87" s="62">
        <v>380000</v>
      </c>
      <c r="E87" s="62">
        <v>701000</v>
      </c>
      <c r="F87" s="62">
        <v>4364000</v>
      </c>
      <c r="G87" s="62">
        <v>220000</v>
      </c>
    </row>
    <row r="88" spans="2:7" x14ac:dyDescent="0.35">
      <c r="B88" s="60"/>
      <c r="C88" s="82" t="s">
        <v>277</v>
      </c>
      <c r="D88" s="62">
        <v>380000</v>
      </c>
      <c r="E88" s="62">
        <v>701000</v>
      </c>
      <c r="F88" s="62">
        <v>4364000</v>
      </c>
      <c r="G88" s="62">
        <v>215000</v>
      </c>
    </row>
    <row r="89" spans="2:7" x14ac:dyDescent="0.35">
      <c r="B89" s="60"/>
      <c r="C89" s="82" t="s">
        <v>278</v>
      </c>
      <c r="D89" s="62">
        <v>380000</v>
      </c>
      <c r="E89" s="62">
        <v>701000</v>
      </c>
      <c r="F89" s="62">
        <v>4364000</v>
      </c>
      <c r="G89" s="62">
        <v>210000</v>
      </c>
    </row>
    <row r="90" spans="2:7" x14ac:dyDescent="0.35">
      <c r="B90" s="60"/>
      <c r="C90" s="82" t="s">
        <v>279</v>
      </c>
      <c r="D90" s="62">
        <v>380000</v>
      </c>
      <c r="E90" s="62">
        <v>701000</v>
      </c>
      <c r="F90" s="62">
        <v>4364000</v>
      </c>
      <c r="G90" s="62">
        <v>200000</v>
      </c>
    </row>
    <row r="91" spans="2:7" x14ac:dyDescent="0.35">
      <c r="B91" s="60"/>
      <c r="C91" s="82" t="s">
        <v>280</v>
      </c>
      <c r="D91" s="62">
        <v>380000</v>
      </c>
      <c r="E91" s="62">
        <v>701000</v>
      </c>
      <c r="F91" s="62">
        <v>4364000</v>
      </c>
      <c r="G91" s="62">
        <v>225000</v>
      </c>
    </row>
    <row r="92" spans="2:7" x14ac:dyDescent="0.35">
      <c r="B92" s="60"/>
      <c r="C92" s="82" t="s">
        <v>281</v>
      </c>
      <c r="D92" s="62">
        <v>380000</v>
      </c>
      <c r="E92" s="62">
        <v>701000</v>
      </c>
      <c r="F92" s="62">
        <v>4364000</v>
      </c>
      <c r="G92" s="62">
        <v>215000</v>
      </c>
    </row>
    <row r="93" spans="2:7" x14ac:dyDescent="0.35">
      <c r="B93" s="60"/>
      <c r="C93" s="82" t="s">
        <v>282</v>
      </c>
      <c r="D93" s="62">
        <v>380000</v>
      </c>
      <c r="E93" s="62">
        <v>701000</v>
      </c>
      <c r="F93" s="62">
        <v>4364000</v>
      </c>
      <c r="G93" s="62">
        <v>210000</v>
      </c>
    </row>
    <row r="94" spans="2:7" x14ac:dyDescent="0.35">
      <c r="B94" s="79">
        <v>7</v>
      </c>
      <c r="C94" s="80" t="s">
        <v>505</v>
      </c>
      <c r="D94" s="81">
        <v>380000</v>
      </c>
      <c r="E94" s="81">
        <v>861000</v>
      </c>
      <c r="F94" s="81">
        <v>3744000</v>
      </c>
      <c r="G94" s="81">
        <v>162000</v>
      </c>
    </row>
    <row r="95" spans="2:7" x14ac:dyDescent="0.35">
      <c r="B95" s="60"/>
      <c r="C95" s="82" t="s">
        <v>283</v>
      </c>
      <c r="D95" s="62">
        <v>380000</v>
      </c>
      <c r="E95" s="62">
        <v>861000</v>
      </c>
      <c r="F95" s="62">
        <v>3744000</v>
      </c>
      <c r="G95" s="62">
        <v>203000</v>
      </c>
    </row>
    <row r="96" spans="2:7" x14ac:dyDescent="0.35">
      <c r="B96" s="60"/>
      <c r="C96" s="82" t="s">
        <v>284</v>
      </c>
      <c r="D96" s="62">
        <v>380000</v>
      </c>
      <c r="E96" s="62">
        <v>861000</v>
      </c>
      <c r="F96" s="62">
        <v>3744000</v>
      </c>
      <c r="G96" s="62">
        <v>315000</v>
      </c>
    </row>
    <row r="97" spans="2:7" x14ac:dyDescent="0.35">
      <c r="B97" s="60"/>
      <c r="C97" s="82" t="s">
        <v>285</v>
      </c>
      <c r="D97" s="62">
        <v>380000</v>
      </c>
      <c r="E97" s="62">
        <v>861000</v>
      </c>
      <c r="F97" s="62">
        <v>3744000</v>
      </c>
      <c r="G97" s="62">
        <v>250000</v>
      </c>
    </row>
    <row r="98" spans="2:7" x14ac:dyDescent="0.35">
      <c r="B98" s="60"/>
      <c r="C98" s="82" t="s">
        <v>286</v>
      </c>
      <c r="D98" s="62">
        <v>380000</v>
      </c>
      <c r="E98" s="62">
        <v>861000</v>
      </c>
      <c r="F98" s="62">
        <v>3744000</v>
      </c>
      <c r="G98" s="62">
        <v>235000</v>
      </c>
    </row>
    <row r="99" spans="2:7" x14ac:dyDescent="0.35">
      <c r="B99" s="60"/>
      <c r="C99" s="82" t="s">
        <v>287</v>
      </c>
      <c r="D99" s="62">
        <v>380000</v>
      </c>
      <c r="E99" s="62">
        <v>861000</v>
      </c>
      <c r="F99" s="62">
        <v>3744000</v>
      </c>
      <c r="G99" s="62">
        <v>235000</v>
      </c>
    </row>
    <row r="100" spans="2:7" x14ac:dyDescent="0.35">
      <c r="B100" s="60"/>
      <c r="C100" s="82" t="s">
        <v>288</v>
      </c>
      <c r="D100" s="62">
        <v>380000</v>
      </c>
      <c r="E100" s="62">
        <v>861000</v>
      </c>
      <c r="F100" s="62">
        <v>3744000</v>
      </c>
      <c r="G100" s="62">
        <v>320000</v>
      </c>
    </row>
    <row r="101" spans="2:7" x14ac:dyDescent="0.35">
      <c r="B101" s="60"/>
      <c r="C101" s="82" t="s">
        <v>289</v>
      </c>
      <c r="D101" s="62">
        <v>380000</v>
      </c>
      <c r="E101" s="62">
        <v>861000</v>
      </c>
      <c r="F101" s="62">
        <v>3744000</v>
      </c>
      <c r="G101" s="62">
        <v>325000</v>
      </c>
    </row>
    <row r="102" spans="2:7" x14ac:dyDescent="0.35">
      <c r="B102" s="60"/>
      <c r="C102" s="82" t="s">
        <v>290</v>
      </c>
      <c r="D102" s="62">
        <v>380000</v>
      </c>
      <c r="E102" s="62">
        <v>861000</v>
      </c>
      <c r="F102" s="62">
        <v>3744000</v>
      </c>
      <c r="G102" s="62">
        <v>205000</v>
      </c>
    </row>
    <row r="103" spans="2:7" x14ac:dyDescent="0.35">
      <c r="B103" s="60"/>
      <c r="C103" s="82" t="s">
        <v>291</v>
      </c>
      <c r="D103" s="62">
        <v>380000</v>
      </c>
      <c r="E103" s="62">
        <v>861000</v>
      </c>
      <c r="F103" s="62">
        <v>3744000</v>
      </c>
      <c r="G103" s="62">
        <v>205000</v>
      </c>
    </row>
    <row r="104" spans="2:7" x14ac:dyDescent="0.35">
      <c r="B104" s="60"/>
      <c r="C104" s="82" t="s">
        <v>292</v>
      </c>
      <c r="D104" s="62">
        <v>380000</v>
      </c>
      <c r="E104" s="62">
        <v>861000</v>
      </c>
      <c r="F104" s="62">
        <v>3744000</v>
      </c>
      <c r="G104" s="62">
        <v>248000</v>
      </c>
    </row>
    <row r="105" spans="2:7" x14ac:dyDescent="0.35">
      <c r="B105" s="60"/>
      <c r="C105" s="82" t="s">
        <v>293</v>
      </c>
      <c r="D105" s="62">
        <v>380000</v>
      </c>
      <c r="E105" s="62">
        <v>861000</v>
      </c>
      <c r="F105" s="62">
        <v>3744000</v>
      </c>
      <c r="G105" s="62">
        <v>250000</v>
      </c>
    </row>
    <row r="106" spans="2:7" x14ac:dyDescent="0.35">
      <c r="B106" s="60"/>
      <c r="C106" s="82" t="s">
        <v>294</v>
      </c>
      <c r="D106" s="62">
        <v>380000</v>
      </c>
      <c r="E106" s="62">
        <v>861000</v>
      </c>
      <c r="F106" s="62">
        <v>3744000</v>
      </c>
      <c r="G106" s="62">
        <v>245000</v>
      </c>
    </row>
    <row r="107" spans="2:7" x14ac:dyDescent="0.35">
      <c r="B107" s="60"/>
      <c r="C107" s="82" t="s">
        <v>295</v>
      </c>
      <c r="D107" s="62">
        <v>380000</v>
      </c>
      <c r="E107" s="62">
        <v>861000</v>
      </c>
      <c r="F107" s="62">
        <v>3744000</v>
      </c>
      <c r="G107" s="62">
        <v>265000</v>
      </c>
    </row>
    <row r="108" spans="2:7" x14ac:dyDescent="0.35">
      <c r="B108" s="60"/>
      <c r="C108" s="82" t="s">
        <v>296</v>
      </c>
      <c r="D108" s="62">
        <v>380000</v>
      </c>
      <c r="E108" s="62">
        <v>861000</v>
      </c>
      <c r="F108" s="62">
        <v>3744000</v>
      </c>
      <c r="G108" s="62">
        <v>290000</v>
      </c>
    </row>
    <row r="109" spans="2:7" x14ac:dyDescent="0.35">
      <c r="B109" s="60"/>
      <c r="C109" s="82" t="s">
        <v>297</v>
      </c>
      <c r="D109" s="62">
        <v>380000</v>
      </c>
      <c r="E109" s="62">
        <v>861000</v>
      </c>
      <c r="F109" s="62">
        <v>3744000</v>
      </c>
      <c r="G109" s="62">
        <v>280000</v>
      </c>
    </row>
    <row r="110" spans="2:7" x14ac:dyDescent="0.35">
      <c r="B110" s="60"/>
      <c r="C110" s="84" t="s">
        <v>298</v>
      </c>
      <c r="D110" s="62">
        <v>380000</v>
      </c>
      <c r="E110" s="62">
        <v>861000</v>
      </c>
      <c r="F110" s="62">
        <v>3744000</v>
      </c>
      <c r="G110" s="62">
        <v>205000</v>
      </c>
    </row>
    <row r="111" spans="2:7" x14ac:dyDescent="0.35">
      <c r="B111" s="79">
        <v>8</v>
      </c>
      <c r="C111" s="80" t="s">
        <v>506</v>
      </c>
      <c r="D111" s="81">
        <v>380000</v>
      </c>
      <c r="E111" s="81">
        <v>621000</v>
      </c>
      <c r="F111" s="81">
        <v>3342000</v>
      </c>
      <c r="G111" s="81">
        <v>162000</v>
      </c>
    </row>
    <row r="112" spans="2:7" x14ac:dyDescent="0.35">
      <c r="B112" s="60"/>
      <c r="C112" s="84" t="s">
        <v>299</v>
      </c>
      <c r="D112" s="62">
        <v>380000</v>
      </c>
      <c r="E112" s="62">
        <v>621000</v>
      </c>
      <c r="F112" s="62">
        <v>3342000</v>
      </c>
      <c r="G112" s="62">
        <v>270000</v>
      </c>
    </row>
    <row r="113" spans="2:7" x14ac:dyDescent="0.35">
      <c r="B113" s="60"/>
      <c r="C113" s="84" t="s">
        <v>300</v>
      </c>
      <c r="D113" s="62">
        <v>380000</v>
      </c>
      <c r="E113" s="62">
        <v>621000</v>
      </c>
      <c r="F113" s="62">
        <v>3342000</v>
      </c>
      <c r="G113" s="62">
        <v>234000</v>
      </c>
    </row>
    <row r="114" spans="2:7" x14ac:dyDescent="0.35">
      <c r="B114" s="60"/>
      <c r="C114" s="84" t="s">
        <v>301</v>
      </c>
      <c r="D114" s="62">
        <v>380000</v>
      </c>
      <c r="E114" s="62">
        <v>621000</v>
      </c>
      <c r="F114" s="62">
        <v>3342000</v>
      </c>
      <c r="G114" s="62">
        <v>246000</v>
      </c>
    </row>
    <row r="115" spans="2:7" x14ac:dyDescent="0.35">
      <c r="B115" s="60"/>
      <c r="C115" s="84" t="s">
        <v>302</v>
      </c>
      <c r="D115" s="62">
        <v>380000</v>
      </c>
      <c r="E115" s="62">
        <v>621000</v>
      </c>
      <c r="F115" s="62">
        <v>3342000</v>
      </c>
      <c r="G115" s="62">
        <v>246000</v>
      </c>
    </row>
    <row r="116" spans="2:7" x14ac:dyDescent="0.35">
      <c r="B116" s="60"/>
      <c r="C116" s="84" t="s">
        <v>303</v>
      </c>
      <c r="D116" s="62">
        <v>380000</v>
      </c>
      <c r="E116" s="62">
        <v>621000</v>
      </c>
      <c r="F116" s="62">
        <v>3342000</v>
      </c>
      <c r="G116" s="62">
        <v>252000</v>
      </c>
    </row>
    <row r="117" spans="2:7" x14ac:dyDescent="0.35">
      <c r="B117" s="60"/>
      <c r="C117" s="84" t="s">
        <v>304</v>
      </c>
      <c r="D117" s="62">
        <v>380000</v>
      </c>
      <c r="E117" s="62">
        <v>621000</v>
      </c>
      <c r="F117" s="62">
        <v>3342000</v>
      </c>
      <c r="G117" s="62">
        <v>276000</v>
      </c>
    </row>
    <row r="118" spans="2:7" x14ac:dyDescent="0.35">
      <c r="B118" s="60"/>
      <c r="C118" s="84" t="s">
        <v>305</v>
      </c>
      <c r="D118" s="62">
        <v>380000</v>
      </c>
      <c r="E118" s="62">
        <v>621000</v>
      </c>
      <c r="F118" s="62">
        <v>3342000</v>
      </c>
      <c r="G118" s="62">
        <v>216000</v>
      </c>
    </row>
    <row r="119" spans="2:7" x14ac:dyDescent="0.35">
      <c r="B119" s="60"/>
      <c r="C119" s="84" t="s">
        <v>306</v>
      </c>
      <c r="D119" s="62">
        <v>380000</v>
      </c>
      <c r="E119" s="62">
        <v>621000</v>
      </c>
      <c r="F119" s="62">
        <v>3342000</v>
      </c>
      <c r="G119" s="62">
        <v>270000</v>
      </c>
    </row>
    <row r="120" spans="2:7" x14ac:dyDescent="0.35">
      <c r="B120" s="60"/>
      <c r="C120" s="84" t="s">
        <v>307</v>
      </c>
      <c r="D120" s="62">
        <v>380000</v>
      </c>
      <c r="E120" s="62">
        <v>621000</v>
      </c>
      <c r="F120" s="62">
        <v>3342000</v>
      </c>
      <c r="G120" s="62">
        <v>222000</v>
      </c>
    </row>
    <row r="121" spans="2:7" x14ac:dyDescent="0.35">
      <c r="B121" s="60"/>
      <c r="C121" s="84" t="s">
        <v>308</v>
      </c>
      <c r="D121" s="62">
        <v>380000</v>
      </c>
      <c r="E121" s="62">
        <v>621000</v>
      </c>
      <c r="F121" s="62">
        <v>3342000</v>
      </c>
      <c r="G121" s="62">
        <v>240000</v>
      </c>
    </row>
    <row r="122" spans="2:7" x14ac:dyDescent="0.35">
      <c r="B122" s="60"/>
      <c r="C122" s="84" t="s">
        <v>309</v>
      </c>
      <c r="D122" s="62">
        <v>380000</v>
      </c>
      <c r="E122" s="62">
        <v>621000</v>
      </c>
      <c r="F122" s="62">
        <v>3342000</v>
      </c>
      <c r="G122" s="62">
        <v>252000</v>
      </c>
    </row>
    <row r="123" spans="2:7" x14ac:dyDescent="0.35">
      <c r="B123" s="60"/>
      <c r="C123" s="84" t="s">
        <v>310</v>
      </c>
      <c r="D123" s="62">
        <v>380000</v>
      </c>
      <c r="E123" s="62">
        <v>621000</v>
      </c>
      <c r="F123" s="62">
        <v>3342000</v>
      </c>
      <c r="G123" s="62">
        <v>267000</v>
      </c>
    </row>
    <row r="124" spans="2:7" x14ac:dyDescent="0.35">
      <c r="B124" s="60"/>
      <c r="C124" s="84" t="s">
        <v>311</v>
      </c>
      <c r="D124" s="62">
        <v>380000</v>
      </c>
      <c r="E124" s="62">
        <v>621000</v>
      </c>
      <c r="F124" s="62">
        <v>3342000</v>
      </c>
      <c r="G124" s="62">
        <v>270000</v>
      </c>
    </row>
    <row r="125" spans="2:7" x14ac:dyDescent="0.35">
      <c r="B125" s="60"/>
      <c r="C125" s="84" t="s">
        <v>312</v>
      </c>
      <c r="D125" s="62">
        <v>380000</v>
      </c>
      <c r="E125" s="62">
        <v>621000</v>
      </c>
      <c r="F125" s="62">
        <v>3342000</v>
      </c>
      <c r="G125" s="62">
        <v>234000</v>
      </c>
    </row>
    <row r="126" spans="2:7" x14ac:dyDescent="0.35">
      <c r="B126" s="79">
        <v>9</v>
      </c>
      <c r="C126" s="80" t="s">
        <v>507</v>
      </c>
      <c r="D126" s="81">
        <v>380000</v>
      </c>
      <c r="E126" s="81">
        <v>692000</v>
      </c>
      <c r="F126" s="81">
        <f>1893000+3744000</f>
        <v>5637000</v>
      </c>
      <c r="G126" s="81">
        <v>106000</v>
      </c>
    </row>
    <row r="127" spans="2:7" x14ac:dyDescent="0.35">
      <c r="B127" s="60"/>
      <c r="C127" s="84" t="s">
        <v>313</v>
      </c>
      <c r="D127" s="62">
        <v>380000</v>
      </c>
      <c r="E127" s="62">
        <v>692000</v>
      </c>
      <c r="F127" s="62">
        <f>1893000+3744000</f>
        <v>5637000</v>
      </c>
      <c r="G127" s="62">
        <v>344000</v>
      </c>
    </row>
    <row r="128" spans="2:7" x14ac:dyDescent="0.35">
      <c r="B128" s="60"/>
      <c r="C128" s="84" t="s">
        <v>314</v>
      </c>
      <c r="D128" s="62">
        <v>380000</v>
      </c>
      <c r="E128" s="62">
        <v>692000</v>
      </c>
      <c r="F128" s="62">
        <f t="shared" ref="F128:F135" si="0">1893000+3744000</f>
        <v>5637000</v>
      </c>
      <c r="G128" s="62">
        <v>232000</v>
      </c>
    </row>
    <row r="129" spans="2:7" x14ac:dyDescent="0.35">
      <c r="B129" s="60"/>
      <c r="C129" s="84" t="s">
        <v>315</v>
      </c>
      <c r="D129" s="62">
        <v>380000</v>
      </c>
      <c r="E129" s="62">
        <v>692000</v>
      </c>
      <c r="F129" s="62">
        <f t="shared" si="0"/>
        <v>5637000</v>
      </c>
      <c r="G129" s="62">
        <v>313000</v>
      </c>
    </row>
    <row r="130" spans="2:7" x14ac:dyDescent="0.35">
      <c r="B130" s="60"/>
      <c r="C130" s="84" t="s">
        <v>316</v>
      </c>
      <c r="D130" s="62">
        <v>380000</v>
      </c>
      <c r="E130" s="62">
        <v>692000</v>
      </c>
      <c r="F130" s="62">
        <f t="shared" si="0"/>
        <v>5637000</v>
      </c>
      <c r="G130" s="62">
        <v>385000</v>
      </c>
    </row>
    <row r="131" spans="2:7" x14ac:dyDescent="0.35">
      <c r="B131" s="60"/>
      <c r="C131" s="84" t="s">
        <v>317</v>
      </c>
      <c r="D131" s="62">
        <v>380000</v>
      </c>
      <c r="E131" s="62">
        <v>692000</v>
      </c>
      <c r="F131" s="62">
        <f t="shared" si="0"/>
        <v>5637000</v>
      </c>
      <c r="G131" s="62">
        <v>298000</v>
      </c>
    </row>
    <row r="132" spans="2:7" x14ac:dyDescent="0.35">
      <c r="B132" s="60"/>
      <c r="C132" s="84" t="s">
        <v>318</v>
      </c>
      <c r="D132" s="62">
        <v>380000</v>
      </c>
      <c r="E132" s="62">
        <v>692000</v>
      </c>
      <c r="F132" s="62">
        <f t="shared" si="0"/>
        <v>5637000</v>
      </c>
      <c r="G132" s="62">
        <v>375000</v>
      </c>
    </row>
    <row r="133" spans="2:7" x14ac:dyDescent="0.35">
      <c r="B133" s="60"/>
      <c r="C133" s="84" t="s">
        <v>319</v>
      </c>
      <c r="D133" s="62">
        <v>380000</v>
      </c>
      <c r="E133" s="62">
        <v>692000</v>
      </c>
      <c r="F133" s="62">
        <f t="shared" si="0"/>
        <v>5637000</v>
      </c>
      <c r="G133" s="62">
        <v>423000</v>
      </c>
    </row>
    <row r="134" spans="2:7" x14ac:dyDescent="0.35">
      <c r="B134" s="60"/>
      <c r="C134" s="84" t="s">
        <v>320</v>
      </c>
      <c r="D134" s="62">
        <v>380000</v>
      </c>
      <c r="E134" s="62">
        <v>692000</v>
      </c>
      <c r="F134" s="62">
        <f t="shared" si="0"/>
        <v>5637000</v>
      </c>
      <c r="G134" s="62">
        <v>313000</v>
      </c>
    </row>
    <row r="135" spans="2:7" x14ac:dyDescent="0.35">
      <c r="B135" s="60"/>
      <c r="C135" s="84" t="s">
        <v>321</v>
      </c>
      <c r="D135" s="62">
        <v>380000</v>
      </c>
      <c r="E135" s="62">
        <v>692000</v>
      </c>
      <c r="F135" s="62">
        <f t="shared" si="0"/>
        <v>5637000</v>
      </c>
      <c r="G135" s="62">
        <v>282000</v>
      </c>
    </row>
    <row r="136" spans="2:7" x14ac:dyDescent="0.35">
      <c r="B136" s="79">
        <v>10</v>
      </c>
      <c r="C136" s="80" t="s">
        <v>508</v>
      </c>
      <c r="D136" s="81">
        <v>410000</v>
      </c>
      <c r="E136" s="81">
        <v>724000</v>
      </c>
      <c r="F136" s="81">
        <v>3626000</v>
      </c>
      <c r="G136" s="81">
        <v>94000</v>
      </c>
    </row>
    <row r="137" spans="2:7" x14ac:dyDescent="0.35">
      <c r="B137" s="60"/>
      <c r="C137" s="84" t="s">
        <v>322</v>
      </c>
      <c r="D137" s="62">
        <v>410000</v>
      </c>
      <c r="E137" s="62">
        <v>724000</v>
      </c>
      <c r="F137" s="62">
        <v>3626000</v>
      </c>
      <c r="G137" s="62">
        <v>250000</v>
      </c>
    </row>
    <row r="138" spans="2:7" x14ac:dyDescent="0.35">
      <c r="B138" s="60"/>
      <c r="C138" s="84" t="s">
        <v>323</v>
      </c>
      <c r="D138" s="62">
        <v>410000</v>
      </c>
      <c r="E138" s="62">
        <v>724000</v>
      </c>
      <c r="F138" s="62">
        <v>3626000</v>
      </c>
      <c r="G138" s="62">
        <v>275000</v>
      </c>
    </row>
    <row r="139" spans="2:7" x14ac:dyDescent="0.35">
      <c r="B139" s="60"/>
      <c r="C139" s="84" t="s">
        <v>324</v>
      </c>
      <c r="D139" s="62">
        <v>410000</v>
      </c>
      <c r="E139" s="62">
        <v>724000</v>
      </c>
      <c r="F139" s="62">
        <v>3626000</v>
      </c>
      <c r="G139" s="62">
        <v>275000</v>
      </c>
    </row>
    <row r="140" spans="2:7" x14ac:dyDescent="0.35">
      <c r="B140" s="60"/>
      <c r="C140" s="84" t="s">
        <v>325</v>
      </c>
      <c r="D140" s="62">
        <v>410000</v>
      </c>
      <c r="E140" s="62">
        <v>724000</v>
      </c>
      <c r="F140" s="62">
        <v>3626000</v>
      </c>
      <c r="G140" s="62">
        <v>250000</v>
      </c>
    </row>
    <row r="141" spans="2:7" x14ac:dyDescent="0.35">
      <c r="B141" s="79">
        <v>11</v>
      </c>
      <c r="C141" s="80" t="s">
        <v>142</v>
      </c>
      <c r="D141" s="81">
        <v>370000</v>
      </c>
      <c r="E141" s="81">
        <v>775000</v>
      </c>
      <c r="F141" s="81">
        <v>2674000</v>
      </c>
      <c r="G141" s="81">
        <v>300000</v>
      </c>
    </row>
    <row r="142" spans="2:7" x14ac:dyDescent="0.35">
      <c r="B142" s="60"/>
      <c r="C142" s="84" t="s">
        <v>326</v>
      </c>
      <c r="D142" s="62">
        <v>370000</v>
      </c>
      <c r="E142" s="62">
        <v>775000</v>
      </c>
      <c r="F142" s="62">
        <v>2674000</v>
      </c>
      <c r="G142" s="62">
        <v>208000</v>
      </c>
    </row>
    <row r="143" spans="2:7" x14ac:dyDescent="0.35">
      <c r="B143" s="60"/>
      <c r="C143" s="84" t="s">
        <v>327</v>
      </c>
      <c r="D143" s="62">
        <v>370000</v>
      </c>
      <c r="E143" s="62">
        <v>775000</v>
      </c>
      <c r="F143" s="62">
        <v>2674000</v>
      </c>
      <c r="G143" s="62">
        <v>138000</v>
      </c>
    </row>
    <row r="144" spans="2:7" x14ac:dyDescent="0.35">
      <c r="B144" s="60"/>
      <c r="C144" s="84" t="s">
        <v>328</v>
      </c>
      <c r="D144" s="62">
        <v>370000</v>
      </c>
      <c r="E144" s="62">
        <v>775000</v>
      </c>
      <c r="F144" s="62">
        <v>2674000</v>
      </c>
      <c r="G144" s="62">
        <v>160000</v>
      </c>
    </row>
    <row r="145" spans="2:7" x14ac:dyDescent="0.35">
      <c r="B145" s="60"/>
      <c r="C145" s="84" t="s">
        <v>329</v>
      </c>
      <c r="D145" s="62">
        <v>370000</v>
      </c>
      <c r="E145" s="62">
        <v>775000</v>
      </c>
      <c r="F145" s="62">
        <v>2674000</v>
      </c>
      <c r="G145" s="62">
        <v>254000</v>
      </c>
    </row>
    <row r="146" spans="2:7" x14ac:dyDescent="0.35">
      <c r="B146" s="60"/>
      <c r="C146" s="84" t="s">
        <v>330</v>
      </c>
      <c r="D146" s="62">
        <v>370000</v>
      </c>
      <c r="E146" s="62">
        <v>775000</v>
      </c>
      <c r="F146" s="62">
        <v>2674000</v>
      </c>
      <c r="G146" s="62">
        <v>160000</v>
      </c>
    </row>
    <row r="147" spans="2:7" x14ac:dyDescent="0.35">
      <c r="B147" s="60"/>
      <c r="C147" s="84" t="s">
        <v>331</v>
      </c>
      <c r="D147" s="62">
        <v>370000</v>
      </c>
      <c r="E147" s="62">
        <v>775000</v>
      </c>
      <c r="F147" s="62">
        <v>2674000</v>
      </c>
      <c r="G147" s="62">
        <v>313000</v>
      </c>
    </row>
    <row r="148" spans="2:7" x14ac:dyDescent="0.35">
      <c r="B148" s="60"/>
      <c r="C148" s="84" t="s">
        <v>141</v>
      </c>
      <c r="D148" s="62">
        <v>370000</v>
      </c>
      <c r="E148" s="62">
        <v>775000</v>
      </c>
      <c r="F148" s="62">
        <v>2674000</v>
      </c>
      <c r="G148" s="62">
        <v>347000</v>
      </c>
    </row>
    <row r="149" spans="2:7" x14ac:dyDescent="0.35">
      <c r="B149" s="79">
        <v>12</v>
      </c>
      <c r="C149" s="80" t="s">
        <v>116</v>
      </c>
      <c r="D149" s="81">
        <v>430000</v>
      </c>
      <c r="E149" s="81">
        <v>735000</v>
      </c>
      <c r="F149" s="81">
        <v>3056000</v>
      </c>
      <c r="G149" s="81">
        <v>180000</v>
      </c>
    </row>
    <row r="150" spans="2:7" x14ac:dyDescent="0.35">
      <c r="B150" s="60"/>
      <c r="C150" s="84" t="s">
        <v>332</v>
      </c>
      <c r="D150" s="62">
        <v>430000</v>
      </c>
      <c r="E150" s="62">
        <v>735000</v>
      </c>
      <c r="F150" s="62">
        <v>3056000</v>
      </c>
      <c r="G150" s="62">
        <v>183000</v>
      </c>
    </row>
    <row r="151" spans="2:7" x14ac:dyDescent="0.35">
      <c r="B151" s="60"/>
      <c r="C151" s="84" t="s">
        <v>333</v>
      </c>
      <c r="D151" s="62">
        <v>430000</v>
      </c>
      <c r="E151" s="62">
        <v>735000</v>
      </c>
      <c r="F151" s="62">
        <v>3056000</v>
      </c>
      <c r="G151" s="62">
        <v>275000</v>
      </c>
    </row>
    <row r="152" spans="2:7" x14ac:dyDescent="0.35">
      <c r="B152" s="60"/>
      <c r="C152" s="84" t="s">
        <v>334</v>
      </c>
      <c r="D152" s="62">
        <v>430000</v>
      </c>
      <c r="E152" s="62">
        <v>735000</v>
      </c>
      <c r="F152" s="62">
        <v>3056000</v>
      </c>
      <c r="G152" s="62">
        <v>265000</v>
      </c>
    </row>
    <row r="153" spans="2:7" x14ac:dyDescent="0.35">
      <c r="B153" s="60"/>
      <c r="C153" s="84" t="s">
        <v>335</v>
      </c>
      <c r="D153" s="62">
        <v>430000</v>
      </c>
      <c r="E153" s="62">
        <v>735000</v>
      </c>
      <c r="F153" s="62">
        <v>3056000</v>
      </c>
      <c r="G153" s="62">
        <v>275000</v>
      </c>
    </row>
    <row r="154" spans="2:7" x14ac:dyDescent="0.35">
      <c r="B154" s="60"/>
      <c r="C154" s="84" t="s">
        <v>336</v>
      </c>
      <c r="D154" s="62">
        <v>430000</v>
      </c>
      <c r="E154" s="62">
        <v>735000</v>
      </c>
      <c r="F154" s="62">
        <v>3056000</v>
      </c>
      <c r="G154" s="62">
        <v>245000</v>
      </c>
    </row>
    <row r="155" spans="2:7" x14ac:dyDescent="0.35">
      <c r="B155" s="60"/>
      <c r="C155" s="84" t="s">
        <v>337</v>
      </c>
      <c r="D155" s="62">
        <v>430000</v>
      </c>
      <c r="E155" s="62">
        <v>735000</v>
      </c>
      <c r="F155" s="62">
        <v>3056000</v>
      </c>
      <c r="G155" s="62">
        <v>215000</v>
      </c>
    </row>
    <row r="156" spans="2:7" x14ac:dyDescent="0.35">
      <c r="B156" s="60"/>
      <c r="C156" s="84" t="s">
        <v>338</v>
      </c>
      <c r="D156" s="62">
        <v>430000</v>
      </c>
      <c r="E156" s="62">
        <v>735000</v>
      </c>
      <c r="F156" s="62">
        <v>3056000</v>
      </c>
      <c r="G156" s="62">
        <v>280000</v>
      </c>
    </row>
    <row r="157" spans="2:7" x14ac:dyDescent="0.35">
      <c r="B157" s="60"/>
      <c r="C157" s="84" t="s">
        <v>339</v>
      </c>
      <c r="D157" s="62">
        <v>430000</v>
      </c>
      <c r="E157" s="62">
        <v>735000</v>
      </c>
      <c r="F157" s="62">
        <v>3056000</v>
      </c>
      <c r="G157" s="62">
        <v>243000</v>
      </c>
    </row>
    <row r="158" spans="2:7" x14ac:dyDescent="0.35">
      <c r="B158" s="60"/>
      <c r="C158" s="84" t="s">
        <v>340</v>
      </c>
      <c r="D158" s="62">
        <v>430000</v>
      </c>
      <c r="E158" s="62">
        <v>735000</v>
      </c>
      <c r="F158" s="62">
        <v>3056000</v>
      </c>
      <c r="G158" s="62">
        <v>275000</v>
      </c>
    </row>
    <row r="159" spans="2:7" x14ac:dyDescent="0.35">
      <c r="B159" s="60"/>
      <c r="C159" s="84" t="s">
        <v>341</v>
      </c>
      <c r="D159" s="62">
        <v>430000</v>
      </c>
      <c r="E159" s="62">
        <v>735000</v>
      </c>
      <c r="F159" s="62">
        <v>3056000</v>
      </c>
      <c r="G159" s="62">
        <v>248000</v>
      </c>
    </row>
    <row r="160" spans="2:7" x14ac:dyDescent="0.35">
      <c r="B160" s="60"/>
      <c r="C160" s="84" t="s">
        <v>342</v>
      </c>
      <c r="D160" s="62">
        <v>430000</v>
      </c>
      <c r="E160" s="62">
        <v>735000</v>
      </c>
      <c r="F160" s="62">
        <v>3056000</v>
      </c>
      <c r="G160" s="62">
        <v>275000</v>
      </c>
    </row>
    <row r="161" spans="2:7" x14ac:dyDescent="0.35">
      <c r="B161" s="60"/>
      <c r="C161" s="84" t="s">
        <v>343</v>
      </c>
      <c r="D161" s="62">
        <v>430000</v>
      </c>
      <c r="E161" s="62">
        <v>735000</v>
      </c>
      <c r="F161" s="62">
        <v>3056000</v>
      </c>
      <c r="G161" s="62">
        <v>235000</v>
      </c>
    </row>
    <row r="162" spans="2:7" x14ac:dyDescent="0.35">
      <c r="B162" s="60"/>
      <c r="C162" s="84" t="s">
        <v>344</v>
      </c>
      <c r="D162" s="62">
        <v>430000</v>
      </c>
      <c r="E162" s="62">
        <v>735000</v>
      </c>
      <c r="F162" s="62">
        <v>3056000</v>
      </c>
      <c r="G162" s="62">
        <v>283000</v>
      </c>
    </row>
    <row r="163" spans="2:7" x14ac:dyDescent="0.35">
      <c r="B163" s="60"/>
      <c r="C163" s="84" t="s">
        <v>345</v>
      </c>
      <c r="D163" s="62">
        <v>430000</v>
      </c>
      <c r="E163" s="62">
        <v>735000</v>
      </c>
      <c r="F163" s="62">
        <v>3056000</v>
      </c>
      <c r="G163" s="62">
        <v>218000</v>
      </c>
    </row>
    <row r="164" spans="2:7" x14ac:dyDescent="0.35">
      <c r="B164" s="60"/>
      <c r="C164" s="84" t="s">
        <v>346</v>
      </c>
      <c r="D164" s="62">
        <v>430000</v>
      </c>
      <c r="E164" s="62">
        <v>735000</v>
      </c>
      <c r="F164" s="62">
        <v>3056000</v>
      </c>
      <c r="G164" s="62">
        <v>208000</v>
      </c>
    </row>
    <row r="165" spans="2:7" x14ac:dyDescent="0.35">
      <c r="B165" s="60"/>
      <c r="C165" s="84" t="s">
        <v>347</v>
      </c>
      <c r="D165" s="62">
        <v>430000</v>
      </c>
      <c r="E165" s="62">
        <v>735000</v>
      </c>
      <c r="F165" s="62">
        <v>3056000</v>
      </c>
      <c r="G165" s="62">
        <v>245000</v>
      </c>
    </row>
    <row r="166" spans="2:7" x14ac:dyDescent="0.35">
      <c r="B166" s="60"/>
      <c r="C166" s="84" t="s">
        <v>348</v>
      </c>
      <c r="D166" s="62">
        <v>430000</v>
      </c>
      <c r="E166" s="62">
        <v>735000</v>
      </c>
      <c r="F166" s="62">
        <v>3056000</v>
      </c>
      <c r="G166" s="62">
        <v>230000</v>
      </c>
    </row>
    <row r="167" spans="2:7" x14ac:dyDescent="0.35">
      <c r="B167" s="60"/>
      <c r="C167" s="84" t="s">
        <v>349</v>
      </c>
      <c r="D167" s="62">
        <v>430000</v>
      </c>
      <c r="E167" s="62">
        <v>735000</v>
      </c>
      <c r="F167" s="62">
        <v>3056000</v>
      </c>
      <c r="G167" s="62">
        <v>245000</v>
      </c>
    </row>
    <row r="168" spans="2:7" x14ac:dyDescent="0.35">
      <c r="B168" s="60"/>
      <c r="C168" s="84" t="s">
        <v>350</v>
      </c>
      <c r="D168" s="62">
        <v>430000</v>
      </c>
      <c r="E168" s="62">
        <v>735000</v>
      </c>
      <c r="F168" s="62">
        <v>3056000</v>
      </c>
      <c r="G168" s="62">
        <v>283000</v>
      </c>
    </row>
    <row r="169" spans="2:7" x14ac:dyDescent="0.35">
      <c r="B169" s="60"/>
      <c r="C169" s="84" t="s">
        <v>351</v>
      </c>
      <c r="D169" s="62">
        <v>430000</v>
      </c>
      <c r="E169" s="62">
        <v>735000</v>
      </c>
      <c r="F169" s="62">
        <v>3056000</v>
      </c>
      <c r="G169" s="62">
        <v>265000</v>
      </c>
    </row>
    <row r="170" spans="2:7" x14ac:dyDescent="0.35">
      <c r="B170" s="60"/>
      <c r="C170" s="84" t="s">
        <v>352</v>
      </c>
      <c r="D170" s="62">
        <v>430000</v>
      </c>
      <c r="E170" s="62">
        <v>735000</v>
      </c>
      <c r="F170" s="62">
        <v>3056000</v>
      </c>
      <c r="G170" s="62">
        <v>285000</v>
      </c>
    </row>
    <row r="171" spans="2:7" x14ac:dyDescent="0.35">
      <c r="B171" s="60"/>
      <c r="C171" s="84" t="s">
        <v>353</v>
      </c>
      <c r="D171" s="62">
        <v>430000</v>
      </c>
      <c r="E171" s="62">
        <v>735000</v>
      </c>
      <c r="F171" s="62">
        <v>3056000</v>
      </c>
      <c r="G171" s="62">
        <v>168000</v>
      </c>
    </row>
    <row r="172" spans="2:7" x14ac:dyDescent="0.35">
      <c r="B172" s="60"/>
      <c r="C172" s="84" t="s">
        <v>354</v>
      </c>
      <c r="D172" s="62">
        <v>430000</v>
      </c>
      <c r="E172" s="62">
        <v>735000</v>
      </c>
      <c r="F172" s="62">
        <v>3056000</v>
      </c>
      <c r="G172" s="62">
        <v>270000</v>
      </c>
    </row>
    <row r="173" spans="2:7" x14ac:dyDescent="0.35">
      <c r="B173" s="60"/>
      <c r="C173" s="84" t="s">
        <v>355</v>
      </c>
      <c r="D173" s="62">
        <v>430000</v>
      </c>
      <c r="E173" s="62">
        <v>735000</v>
      </c>
      <c r="F173" s="62">
        <v>3056000</v>
      </c>
      <c r="G173" s="62">
        <v>275000</v>
      </c>
    </row>
    <row r="174" spans="2:7" x14ac:dyDescent="0.35">
      <c r="B174" s="60"/>
      <c r="C174" s="84" t="s">
        <v>356</v>
      </c>
      <c r="D174" s="62">
        <v>430000</v>
      </c>
      <c r="E174" s="62">
        <v>735000</v>
      </c>
      <c r="F174" s="62">
        <v>3056000</v>
      </c>
      <c r="G174" s="62">
        <v>226000</v>
      </c>
    </row>
    <row r="175" spans="2:7" x14ac:dyDescent="0.35">
      <c r="B175" s="60"/>
      <c r="C175" s="84" t="s">
        <v>357</v>
      </c>
      <c r="D175" s="62">
        <v>430000</v>
      </c>
      <c r="E175" s="62">
        <v>735000</v>
      </c>
      <c r="F175" s="62">
        <v>3056000</v>
      </c>
      <c r="G175" s="62">
        <v>245000</v>
      </c>
    </row>
    <row r="176" spans="2:7" x14ac:dyDescent="0.35">
      <c r="B176" s="79">
        <v>13</v>
      </c>
      <c r="C176" s="85" t="s">
        <v>497</v>
      </c>
      <c r="D176" s="86">
        <v>530000</v>
      </c>
      <c r="E176" s="86">
        <v>730000</v>
      </c>
      <c r="F176" s="86">
        <v>2674000</v>
      </c>
      <c r="G176" s="87">
        <v>250000</v>
      </c>
    </row>
    <row r="177" spans="2:7" x14ac:dyDescent="0.35">
      <c r="B177" s="79">
        <v>14</v>
      </c>
      <c r="C177" s="85" t="s">
        <v>105</v>
      </c>
      <c r="D177" s="86">
        <v>370000</v>
      </c>
      <c r="E177" s="86">
        <v>810000</v>
      </c>
      <c r="F177" s="86">
        <v>1500000</v>
      </c>
      <c r="G177" s="87">
        <v>105000</v>
      </c>
    </row>
    <row r="178" spans="2:7" x14ac:dyDescent="0.35">
      <c r="B178" s="60"/>
      <c r="C178" s="61" t="s">
        <v>532</v>
      </c>
      <c r="D178" s="62">
        <v>370000</v>
      </c>
      <c r="E178" s="62">
        <v>810000</v>
      </c>
      <c r="F178" s="62">
        <v>1500000</v>
      </c>
      <c r="G178" s="62">
        <v>108000</v>
      </c>
    </row>
    <row r="179" spans="2:7" x14ac:dyDescent="0.35">
      <c r="B179" s="60"/>
      <c r="C179" s="61" t="s">
        <v>358</v>
      </c>
      <c r="D179" s="63">
        <v>370000</v>
      </c>
      <c r="E179" s="62">
        <v>810000</v>
      </c>
      <c r="F179" s="63">
        <v>1500000</v>
      </c>
      <c r="G179" s="62">
        <v>260000</v>
      </c>
    </row>
    <row r="180" spans="2:7" x14ac:dyDescent="0.35">
      <c r="B180" s="60"/>
      <c r="C180" s="61" t="s">
        <v>359</v>
      </c>
      <c r="D180" s="63">
        <v>370000</v>
      </c>
      <c r="E180" s="62">
        <v>810000</v>
      </c>
      <c r="F180" s="63">
        <v>1500000</v>
      </c>
      <c r="G180" s="62">
        <v>257000</v>
      </c>
    </row>
    <row r="181" spans="2:7" x14ac:dyDescent="0.35">
      <c r="B181" s="60"/>
      <c r="C181" s="61" t="s">
        <v>360</v>
      </c>
      <c r="D181" s="63">
        <v>370000</v>
      </c>
      <c r="E181" s="62">
        <v>810000</v>
      </c>
      <c r="F181" s="63">
        <v>1500000</v>
      </c>
      <c r="G181" s="62">
        <v>240000</v>
      </c>
    </row>
    <row r="182" spans="2:7" x14ac:dyDescent="0.35">
      <c r="B182" s="60"/>
      <c r="C182" s="61" t="s">
        <v>361</v>
      </c>
      <c r="D182" s="63">
        <v>370000</v>
      </c>
      <c r="E182" s="62">
        <v>810000</v>
      </c>
      <c r="F182" s="63">
        <v>1500000</v>
      </c>
      <c r="G182" s="62">
        <v>270000</v>
      </c>
    </row>
    <row r="183" spans="2:7" x14ac:dyDescent="0.35">
      <c r="B183" s="60"/>
      <c r="C183" s="61" t="s">
        <v>362</v>
      </c>
      <c r="D183" s="63">
        <v>370000</v>
      </c>
      <c r="E183" s="62">
        <v>810000</v>
      </c>
      <c r="F183" s="63">
        <v>1500000</v>
      </c>
      <c r="G183" s="62">
        <v>240000</v>
      </c>
    </row>
    <row r="184" spans="2:7" x14ac:dyDescent="0.35">
      <c r="B184" s="60"/>
      <c r="C184" s="61" t="s">
        <v>363</v>
      </c>
      <c r="D184" s="63">
        <v>370000</v>
      </c>
      <c r="E184" s="62">
        <v>810000</v>
      </c>
      <c r="F184" s="63">
        <v>1500000</v>
      </c>
      <c r="G184" s="62">
        <v>263000</v>
      </c>
    </row>
    <row r="185" spans="2:7" x14ac:dyDescent="0.35">
      <c r="B185" s="60"/>
      <c r="C185" s="61" t="s">
        <v>364</v>
      </c>
      <c r="D185" s="63">
        <v>370000</v>
      </c>
      <c r="E185" s="62">
        <v>810000</v>
      </c>
      <c r="F185" s="63">
        <v>1500000</v>
      </c>
      <c r="G185" s="62">
        <v>280000</v>
      </c>
    </row>
    <row r="186" spans="2:7" x14ac:dyDescent="0.35">
      <c r="B186" s="60"/>
      <c r="C186" s="61" t="s">
        <v>365</v>
      </c>
      <c r="D186" s="63">
        <v>370000</v>
      </c>
      <c r="E186" s="62">
        <v>810000</v>
      </c>
      <c r="F186" s="63">
        <v>1500000</v>
      </c>
      <c r="G186" s="62">
        <v>230000</v>
      </c>
    </row>
    <row r="187" spans="2:7" x14ac:dyDescent="0.35">
      <c r="B187" s="60"/>
      <c r="C187" s="61" t="s">
        <v>366</v>
      </c>
      <c r="D187" s="63">
        <v>370000</v>
      </c>
      <c r="E187" s="62">
        <v>810000</v>
      </c>
      <c r="F187" s="63">
        <v>1500000</v>
      </c>
      <c r="G187" s="62">
        <v>235000</v>
      </c>
    </row>
    <row r="188" spans="2:7" x14ac:dyDescent="0.35">
      <c r="B188" s="60"/>
      <c r="C188" s="61" t="s">
        <v>367</v>
      </c>
      <c r="D188" s="63">
        <v>370000</v>
      </c>
      <c r="E188" s="62">
        <v>810000</v>
      </c>
      <c r="F188" s="63">
        <v>1500000</v>
      </c>
      <c r="G188" s="62">
        <v>240000</v>
      </c>
    </row>
    <row r="189" spans="2:7" x14ac:dyDescent="0.35">
      <c r="B189" s="60"/>
      <c r="C189" s="61" t="s">
        <v>368</v>
      </c>
      <c r="D189" s="63">
        <v>370000</v>
      </c>
      <c r="E189" s="62">
        <v>810000</v>
      </c>
      <c r="F189" s="63">
        <v>1500000</v>
      </c>
      <c r="G189" s="62">
        <v>250000</v>
      </c>
    </row>
    <row r="190" spans="2:7" x14ac:dyDescent="0.35">
      <c r="B190" s="60"/>
      <c r="C190" s="61" t="s">
        <v>369</v>
      </c>
      <c r="D190" s="63">
        <v>370000</v>
      </c>
      <c r="E190" s="62">
        <v>810000</v>
      </c>
      <c r="F190" s="63">
        <v>1500000</v>
      </c>
      <c r="G190" s="62">
        <v>260000</v>
      </c>
    </row>
    <row r="191" spans="2:7" x14ac:dyDescent="0.35">
      <c r="B191" s="60"/>
      <c r="C191" s="61" t="s">
        <v>370</v>
      </c>
      <c r="D191" s="63">
        <v>370000</v>
      </c>
      <c r="E191" s="62">
        <v>810000</v>
      </c>
      <c r="F191" s="63">
        <v>1500000</v>
      </c>
      <c r="G191" s="62">
        <v>230000</v>
      </c>
    </row>
    <row r="192" spans="2:7" x14ac:dyDescent="0.35">
      <c r="B192" s="60"/>
      <c r="C192" s="61" t="s">
        <v>371</v>
      </c>
      <c r="D192" s="63">
        <v>370000</v>
      </c>
      <c r="E192" s="62">
        <v>810000</v>
      </c>
      <c r="F192" s="63">
        <v>1500000</v>
      </c>
      <c r="G192" s="62">
        <v>250000</v>
      </c>
    </row>
    <row r="193" spans="2:7" x14ac:dyDescent="0.35">
      <c r="B193" s="60"/>
      <c r="C193" s="61" t="s">
        <v>372</v>
      </c>
      <c r="D193" s="63">
        <v>370000</v>
      </c>
      <c r="E193" s="62">
        <v>810000</v>
      </c>
      <c r="F193" s="63">
        <v>1500000</v>
      </c>
      <c r="G193" s="62">
        <v>235000</v>
      </c>
    </row>
    <row r="194" spans="2:7" x14ac:dyDescent="0.35">
      <c r="B194" s="60"/>
      <c r="C194" s="61" t="s">
        <v>373</v>
      </c>
      <c r="D194" s="63">
        <v>370000</v>
      </c>
      <c r="E194" s="62">
        <v>810000</v>
      </c>
      <c r="F194" s="63">
        <v>1500000</v>
      </c>
      <c r="G194" s="62">
        <v>240000</v>
      </c>
    </row>
    <row r="195" spans="2:7" x14ac:dyDescent="0.35">
      <c r="B195" s="60"/>
      <c r="C195" s="61" t="s">
        <v>374</v>
      </c>
      <c r="D195" s="63">
        <v>370000</v>
      </c>
      <c r="E195" s="62">
        <v>810000</v>
      </c>
      <c r="F195" s="63">
        <v>1500000</v>
      </c>
      <c r="G195" s="62">
        <v>240000</v>
      </c>
    </row>
    <row r="196" spans="2:7" x14ac:dyDescent="0.35">
      <c r="B196" s="60"/>
      <c r="C196" s="61" t="s">
        <v>375</v>
      </c>
      <c r="D196" s="63">
        <v>370000</v>
      </c>
      <c r="E196" s="62">
        <v>810000</v>
      </c>
      <c r="F196" s="63">
        <v>1500000</v>
      </c>
      <c r="G196" s="62">
        <v>245000</v>
      </c>
    </row>
    <row r="197" spans="2:7" x14ac:dyDescent="0.35">
      <c r="B197" s="60"/>
      <c r="C197" s="61" t="s">
        <v>376</v>
      </c>
      <c r="D197" s="63">
        <v>370000</v>
      </c>
      <c r="E197" s="62">
        <v>810000</v>
      </c>
      <c r="F197" s="63">
        <v>1500000</v>
      </c>
      <c r="G197" s="62">
        <v>250000</v>
      </c>
    </row>
    <row r="198" spans="2:7" x14ac:dyDescent="0.35">
      <c r="B198" s="60"/>
      <c r="C198" s="61" t="s">
        <v>377</v>
      </c>
      <c r="D198" s="63">
        <v>370000</v>
      </c>
      <c r="E198" s="62">
        <v>810000</v>
      </c>
      <c r="F198" s="63">
        <v>1500000</v>
      </c>
      <c r="G198" s="62">
        <v>270000</v>
      </c>
    </row>
    <row r="199" spans="2:7" x14ac:dyDescent="0.35">
      <c r="B199" s="60"/>
      <c r="C199" s="61" t="s">
        <v>378</v>
      </c>
      <c r="D199" s="63">
        <v>370000</v>
      </c>
      <c r="E199" s="62">
        <v>810000</v>
      </c>
      <c r="F199" s="63">
        <v>1500000</v>
      </c>
      <c r="G199" s="62">
        <v>250000</v>
      </c>
    </row>
    <row r="200" spans="2:7" x14ac:dyDescent="0.35">
      <c r="B200" s="60"/>
      <c r="C200" s="61" t="s">
        <v>379</v>
      </c>
      <c r="D200" s="63">
        <v>370000</v>
      </c>
      <c r="E200" s="62">
        <v>810000</v>
      </c>
      <c r="F200" s="63">
        <v>1500000</v>
      </c>
      <c r="G200" s="62">
        <v>250000</v>
      </c>
    </row>
    <row r="201" spans="2:7" x14ac:dyDescent="0.35">
      <c r="B201" s="60"/>
      <c r="C201" s="61" t="s">
        <v>380</v>
      </c>
      <c r="D201" s="63">
        <v>370000</v>
      </c>
      <c r="E201" s="62">
        <v>810000</v>
      </c>
      <c r="F201" s="63">
        <v>1500000</v>
      </c>
      <c r="G201" s="62">
        <v>230000</v>
      </c>
    </row>
    <row r="202" spans="2:7" x14ac:dyDescent="0.35">
      <c r="B202" s="60"/>
      <c r="C202" s="61" t="s">
        <v>381</v>
      </c>
      <c r="D202" s="63">
        <v>370000</v>
      </c>
      <c r="E202" s="62">
        <v>810000</v>
      </c>
      <c r="F202" s="63">
        <v>1500000</v>
      </c>
      <c r="G202" s="62">
        <v>250000</v>
      </c>
    </row>
    <row r="203" spans="2:7" x14ac:dyDescent="0.35">
      <c r="B203" s="60"/>
      <c r="C203" s="61" t="s">
        <v>382</v>
      </c>
      <c r="D203" s="63">
        <v>370000</v>
      </c>
      <c r="E203" s="62">
        <v>810000</v>
      </c>
      <c r="F203" s="63">
        <v>1500000</v>
      </c>
      <c r="G203" s="62">
        <v>250000</v>
      </c>
    </row>
    <row r="204" spans="2:7" x14ac:dyDescent="0.35">
      <c r="B204" s="60"/>
      <c r="C204" s="61" t="s">
        <v>383</v>
      </c>
      <c r="D204" s="63">
        <v>370000</v>
      </c>
      <c r="E204" s="62">
        <v>810000</v>
      </c>
      <c r="F204" s="63">
        <v>1500000</v>
      </c>
      <c r="G204" s="62">
        <v>260000</v>
      </c>
    </row>
    <row r="205" spans="2:7" x14ac:dyDescent="0.35">
      <c r="B205" s="60"/>
      <c r="C205" s="61" t="s">
        <v>384</v>
      </c>
      <c r="D205" s="63">
        <v>370000</v>
      </c>
      <c r="E205" s="62">
        <v>810000</v>
      </c>
      <c r="F205" s="63">
        <v>1500000</v>
      </c>
      <c r="G205" s="62">
        <v>240000</v>
      </c>
    </row>
    <row r="206" spans="2:7" x14ac:dyDescent="0.35">
      <c r="B206" s="60"/>
      <c r="C206" s="61" t="s">
        <v>385</v>
      </c>
      <c r="D206" s="63">
        <v>370000</v>
      </c>
      <c r="E206" s="62">
        <v>810000</v>
      </c>
      <c r="F206" s="63">
        <v>1500000</v>
      </c>
      <c r="G206" s="62">
        <v>250000</v>
      </c>
    </row>
    <row r="207" spans="2:7" x14ac:dyDescent="0.35">
      <c r="B207" s="60"/>
      <c r="C207" s="61" t="s">
        <v>386</v>
      </c>
      <c r="D207" s="63">
        <v>370000</v>
      </c>
      <c r="E207" s="62">
        <v>810000</v>
      </c>
      <c r="F207" s="63">
        <v>1500000</v>
      </c>
      <c r="G207" s="62">
        <v>250000</v>
      </c>
    </row>
    <row r="208" spans="2:7" x14ac:dyDescent="0.35">
      <c r="B208" s="60"/>
      <c r="C208" s="61" t="s">
        <v>387</v>
      </c>
      <c r="D208" s="63">
        <v>370000</v>
      </c>
      <c r="E208" s="62">
        <v>810000</v>
      </c>
      <c r="F208" s="63">
        <v>1500000</v>
      </c>
      <c r="G208" s="62">
        <v>240000</v>
      </c>
    </row>
    <row r="209" spans="2:7" x14ac:dyDescent="0.35">
      <c r="B209" s="60"/>
      <c r="C209" s="61" t="s">
        <v>388</v>
      </c>
      <c r="D209" s="63">
        <v>370000</v>
      </c>
      <c r="E209" s="62">
        <v>810000</v>
      </c>
      <c r="F209" s="63">
        <v>1500000</v>
      </c>
      <c r="G209" s="62">
        <v>245000</v>
      </c>
    </row>
    <row r="210" spans="2:7" x14ac:dyDescent="0.35">
      <c r="B210" s="60"/>
      <c r="C210" s="61" t="s">
        <v>108</v>
      </c>
      <c r="D210" s="63">
        <v>370000</v>
      </c>
      <c r="E210" s="62">
        <v>810000</v>
      </c>
      <c r="F210" s="63">
        <v>1500000</v>
      </c>
      <c r="G210" s="62">
        <v>235000</v>
      </c>
    </row>
    <row r="211" spans="2:7" x14ac:dyDescent="0.35">
      <c r="B211" s="60"/>
      <c r="C211" s="61" t="s">
        <v>111</v>
      </c>
      <c r="D211" s="63">
        <v>370000</v>
      </c>
      <c r="E211" s="62">
        <v>810000</v>
      </c>
      <c r="F211" s="63">
        <v>1500000</v>
      </c>
      <c r="G211" s="62">
        <v>245000</v>
      </c>
    </row>
    <row r="212" spans="2:7" x14ac:dyDescent="0.35">
      <c r="B212" s="60"/>
      <c r="C212" s="61" t="s">
        <v>389</v>
      </c>
      <c r="D212" s="63">
        <v>370000</v>
      </c>
      <c r="E212" s="62">
        <v>810000</v>
      </c>
      <c r="F212" s="63">
        <v>1500000</v>
      </c>
      <c r="G212" s="62">
        <v>260000</v>
      </c>
    </row>
    <row r="213" spans="2:7" x14ac:dyDescent="0.35">
      <c r="B213" s="79">
        <v>15</v>
      </c>
      <c r="C213" s="85" t="s">
        <v>197</v>
      </c>
      <c r="D213" s="86">
        <v>420000</v>
      </c>
      <c r="E213" s="86">
        <v>845000</v>
      </c>
      <c r="F213" s="86">
        <v>1500000</v>
      </c>
      <c r="G213" s="87">
        <v>258000</v>
      </c>
    </row>
    <row r="214" spans="2:7" x14ac:dyDescent="0.35">
      <c r="B214" s="60"/>
      <c r="C214" s="64" t="s">
        <v>182</v>
      </c>
      <c r="D214" s="62">
        <v>420000</v>
      </c>
      <c r="E214" s="62">
        <v>845000</v>
      </c>
      <c r="F214" s="62">
        <v>1500000</v>
      </c>
      <c r="G214" s="62">
        <v>250000</v>
      </c>
    </row>
    <row r="215" spans="2:7" x14ac:dyDescent="0.35">
      <c r="B215" s="60"/>
      <c r="C215" s="64" t="s">
        <v>183</v>
      </c>
      <c r="D215" s="62">
        <v>420000</v>
      </c>
      <c r="E215" s="62">
        <v>845000</v>
      </c>
      <c r="F215" s="62">
        <v>1500000</v>
      </c>
      <c r="G215" s="62">
        <v>350000</v>
      </c>
    </row>
    <row r="216" spans="2:7" x14ac:dyDescent="0.35">
      <c r="B216" s="60"/>
      <c r="C216" s="64" t="s">
        <v>184</v>
      </c>
      <c r="D216" s="62">
        <v>420000</v>
      </c>
      <c r="E216" s="62">
        <v>845000</v>
      </c>
      <c r="F216" s="62">
        <v>1500000</v>
      </c>
      <c r="G216" s="62">
        <v>350000</v>
      </c>
    </row>
    <row r="217" spans="2:7" x14ac:dyDescent="0.35">
      <c r="B217" s="60"/>
      <c r="C217" s="64" t="s">
        <v>160</v>
      </c>
      <c r="D217" s="62">
        <v>420000</v>
      </c>
      <c r="E217" s="62">
        <v>845000</v>
      </c>
      <c r="F217" s="62">
        <v>1500000</v>
      </c>
      <c r="G217" s="63">
        <v>200000</v>
      </c>
    </row>
    <row r="218" spans="2:7" x14ac:dyDescent="0.35">
      <c r="B218" s="79">
        <v>16</v>
      </c>
      <c r="C218" s="85" t="s">
        <v>107</v>
      </c>
      <c r="D218" s="86">
        <v>410000</v>
      </c>
      <c r="E218" s="86">
        <v>814000</v>
      </c>
      <c r="F218" s="86">
        <v>0</v>
      </c>
      <c r="G218" s="87">
        <v>225000</v>
      </c>
    </row>
    <row r="219" spans="2:7" x14ac:dyDescent="0.35">
      <c r="B219" s="60"/>
      <c r="C219" s="61" t="s">
        <v>106</v>
      </c>
      <c r="D219" s="62">
        <v>0</v>
      </c>
      <c r="E219" s="62">
        <v>0</v>
      </c>
      <c r="F219" s="62">
        <v>0</v>
      </c>
      <c r="G219" s="62">
        <f>170000/2</f>
        <v>85000</v>
      </c>
    </row>
    <row r="220" spans="2:7" x14ac:dyDescent="0.35">
      <c r="B220" s="60"/>
      <c r="C220" s="61" t="s">
        <v>176</v>
      </c>
      <c r="D220" s="65">
        <v>410000</v>
      </c>
      <c r="E220" s="62">
        <v>0</v>
      </c>
      <c r="F220" s="62">
        <v>0</v>
      </c>
      <c r="G220" s="62">
        <v>225000</v>
      </c>
    </row>
    <row r="221" spans="2:7" x14ac:dyDescent="0.35">
      <c r="B221" s="60"/>
      <c r="C221" s="61" t="s">
        <v>171</v>
      </c>
      <c r="D221" s="62">
        <v>410000</v>
      </c>
      <c r="E221" s="62">
        <v>0</v>
      </c>
      <c r="F221" s="62">
        <v>0</v>
      </c>
      <c r="G221" s="62">
        <v>240000</v>
      </c>
    </row>
    <row r="222" spans="2:7" x14ac:dyDescent="0.35">
      <c r="B222" s="60"/>
      <c r="C222" s="61" t="s">
        <v>148</v>
      </c>
      <c r="D222" s="62">
        <v>410000</v>
      </c>
      <c r="E222" s="62">
        <v>0</v>
      </c>
      <c r="F222" s="62">
        <v>0</v>
      </c>
      <c r="G222" s="62">
        <v>225000</v>
      </c>
    </row>
    <row r="223" spans="2:7" x14ac:dyDescent="0.35">
      <c r="B223" s="60"/>
      <c r="C223" s="61" t="s">
        <v>137</v>
      </c>
      <c r="D223" s="62">
        <v>410000</v>
      </c>
      <c r="E223" s="62">
        <v>0</v>
      </c>
      <c r="F223" s="62">
        <v>0</v>
      </c>
      <c r="G223" s="62">
        <v>225000</v>
      </c>
    </row>
    <row r="224" spans="2:7" x14ac:dyDescent="0.35">
      <c r="B224" s="60"/>
      <c r="C224" s="61" t="s">
        <v>148</v>
      </c>
      <c r="D224" s="62">
        <v>410000</v>
      </c>
      <c r="E224" s="62">
        <v>814000</v>
      </c>
      <c r="F224" s="62">
        <v>0</v>
      </c>
      <c r="G224" s="62">
        <v>225000</v>
      </c>
    </row>
    <row r="225" spans="2:7" x14ac:dyDescent="0.35">
      <c r="B225" s="60"/>
      <c r="C225" s="61" t="s">
        <v>185</v>
      </c>
      <c r="D225" s="62">
        <v>410000</v>
      </c>
      <c r="E225" s="62">
        <v>814000</v>
      </c>
      <c r="F225" s="62">
        <v>0</v>
      </c>
      <c r="G225" s="62">
        <v>285000</v>
      </c>
    </row>
    <row r="226" spans="2:7" x14ac:dyDescent="0.35">
      <c r="B226" s="60"/>
      <c r="C226" s="61" t="s">
        <v>151</v>
      </c>
      <c r="D226" s="62">
        <v>410000</v>
      </c>
      <c r="E226" s="62">
        <v>814000</v>
      </c>
      <c r="F226" s="62">
        <v>0</v>
      </c>
      <c r="G226" s="62">
        <v>255000</v>
      </c>
    </row>
    <row r="227" spans="2:7" x14ac:dyDescent="0.35">
      <c r="B227" s="60"/>
      <c r="C227" s="61" t="s">
        <v>186</v>
      </c>
      <c r="D227" s="62">
        <v>410000</v>
      </c>
      <c r="E227" s="62">
        <v>814000</v>
      </c>
      <c r="F227" s="62">
        <v>0</v>
      </c>
      <c r="G227" s="62">
        <v>225000</v>
      </c>
    </row>
    <row r="228" spans="2:7" x14ac:dyDescent="0.35">
      <c r="B228" s="60"/>
      <c r="C228" s="61" t="s">
        <v>187</v>
      </c>
      <c r="D228" s="62">
        <v>410000</v>
      </c>
      <c r="E228" s="62">
        <v>814000</v>
      </c>
      <c r="F228" s="62">
        <v>0</v>
      </c>
      <c r="G228" s="62">
        <v>255000</v>
      </c>
    </row>
    <row r="229" spans="2:7" x14ac:dyDescent="0.35">
      <c r="B229" s="60"/>
      <c r="C229" s="61" t="s">
        <v>176</v>
      </c>
      <c r="D229" s="62">
        <v>410000</v>
      </c>
      <c r="E229" s="62">
        <v>814000</v>
      </c>
      <c r="F229" s="62">
        <v>0</v>
      </c>
      <c r="G229" s="62">
        <v>225000</v>
      </c>
    </row>
    <row r="230" spans="2:7" x14ac:dyDescent="0.35">
      <c r="B230" s="60"/>
      <c r="C230" s="61" t="s">
        <v>144</v>
      </c>
      <c r="D230" s="62">
        <v>410000</v>
      </c>
      <c r="E230" s="62">
        <v>814000</v>
      </c>
      <c r="F230" s="62">
        <v>0</v>
      </c>
      <c r="G230" s="62">
        <v>261000</v>
      </c>
    </row>
    <row r="231" spans="2:7" x14ac:dyDescent="0.35">
      <c r="B231" s="60"/>
      <c r="C231" s="61" t="s">
        <v>177</v>
      </c>
      <c r="D231" s="62">
        <v>410000</v>
      </c>
      <c r="E231" s="62">
        <v>814000</v>
      </c>
      <c r="F231" s="62">
        <v>0</v>
      </c>
      <c r="G231" s="62">
        <v>235000</v>
      </c>
    </row>
    <row r="232" spans="2:7" x14ac:dyDescent="0.35">
      <c r="B232" s="60"/>
      <c r="C232" s="61" t="s">
        <v>161</v>
      </c>
      <c r="D232" s="62">
        <v>410000</v>
      </c>
      <c r="E232" s="62">
        <v>814000</v>
      </c>
      <c r="F232" s="62">
        <v>0</v>
      </c>
      <c r="G232" s="62">
        <v>235000</v>
      </c>
    </row>
    <row r="233" spans="2:7" x14ac:dyDescent="0.35">
      <c r="B233" s="60"/>
      <c r="C233" s="61" t="s">
        <v>162</v>
      </c>
      <c r="D233" s="62">
        <v>410000</v>
      </c>
      <c r="E233" s="62">
        <v>814000</v>
      </c>
      <c r="F233" s="62">
        <v>0</v>
      </c>
      <c r="G233" s="62">
        <v>225000</v>
      </c>
    </row>
    <row r="234" spans="2:7" x14ac:dyDescent="0.35">
      <c r="B234" s="60"/>
      <c r="C234" s="61" t="s">
        <v>188</v>
      </c>
      <c r="D234" s="62">
        <v>410000</v>
      </c>
      <c r="E234" s="62">
        <v>814000</v>
      </c>
      <c r="F234" s="62">
        <v>0</v>
      </c>
      <c r="G234" s="62">
        <v>261000</v>
      </c>
    </row>
    <row r="235" spans="2:7" x14ac:dyDescent="0.35">
      <c r="B235" s="60"/>
      <c r="C235" s="61" t="s">
        <v>163</v>
      </c>
      <c r="D235" s="62">
        <v>410000</v>
      </c>
      <c r="E235" s="62">
        <v>814000</v>
      </c>
      <c r="F235" s="62">
        <v>0</v>
      </c>
      <c r="G235" s="62">
        <v>245000</v>
      </c>
    </row>
    <row r="236" spans="2:7" x14ac:dyDescent="0.35">
      <c r="B236" s="60"/>
      <c r="C236" s="61" t="s">
        <v>146</v>
      </c>
      <c r="D236" s="62">
        <v>410000</v>
      </c>
      <c r="E236" s="62">
        <v>814000</v>
      </c>
      <c r="F236" s="62">
        <v>0</v>
      </c>
      <c r="G236" s="62">
        <v>253000</v>
      </c>
    </row>
    <row r="237" spans="2:7" x14ac:dyDescent="0.35">
      <c r="B237" s="60"/>
      <c r="C237" s="61" t="s">
        <v>149</v>
      </c>
      <c r="D237" s="62">
        <v>410000</v>
      </c>
      <c r="E237" s="62">
        <v>814000</v>
      </c>
      <c r="F237" s="62">
        <v>0</v>
      </c>
      <c r="G237" s="62">
        <v>228000</v>
      </c>
    </row>
    <row r="238" spans="2:7" x14ac:dyDescent="0.35">
      <c r="B238" s="60"/>
      <c r="C238" s="61" t="s">
        <v>145</v>
      </c>
      <c r="D238" s="62">
        <v>410000</v>
      </c>
      <c r="E238" s="62">
        <v>814000</v>
      </c>
      <c r="F238" s="62">
        <v>0</v>
      </c>
      <c r="G238" s="62">
        <v>225000</v>
      </c>
    </row>
    <row r="239" spans="2:7" x14ac:dyDescent="0.35">
      <c r="B239" s="60"/>
      <c r="C239" s="61" t="s">
        <v>147</v>
      </c>
      <c r="D239" s="62">
        <v>410000</v>
      </c>
      <c r="E239" s="62">
        <v>814000</v>
      </c>
      <c r="F239" s="62">
        <v>0</v>
      </c>
      <c r="G239" s="62">
        <v>245000</v>
      </c>
    </row>
    <row r="240" spans="2:7" x14ac:dyDescent="0.35">
      <c r="B240" s="60"/>
      <c r="C240" s="61" t="s">
        <v>164</v>
      </c>
      <c r="D240" s="62">
        <v>410000</v>
      </c>
      <c r="E240" s="62">
        <v>814000</v>
      </c>
      <c r="F240" s="62">
        <v>0</v>
      </c>
      <c r="G240" s="62">
        <v>253000</v>
      </c>
    </row>
    <row r="241" spans="2:7" x14ac:dyDescent="0.35">
      <c r="B241" s="60"/>
      <c r="C241" s="61" t="s">
        <v>165</v>
      </c>
      <c r="D241" s="62">
        <v>410000</v>
      </c>
      <c r="E241" s="62">
        <v>814000</v>
      </c>
      <c r="F241" s="62">
        <v>0</v>
      </c>
      <c r="G241" s="62">
        <v>285000</v>
      </c>
    </row>
    <row r="242" spans="2:7" x14ac:dyDescent="0.35">
      <c r="B242" s="60"/>
      <c r="C242" s="61" t="s">
        <v>166</v>
      </c>
      <c r="D242" s="62">
        <v>410000</v>
      </c>
      <c r="E242" s="62">
        <v>814000</v>
      </c>
      <c r="F242" s="62">
        <v>0</v>
      </c>
      <c r="G242" s="62">
        <v>243000</v>
      </c>
    </row>
    <row r="243" spans="2:7" x14ac:dyDescent="0.35">
      <c r="B243" s="60"/>
      <c r="C243" s="61" t="s">
        <v>167</v>
      </c>
      <c r="D243" s="62">
        <v>410000</v>
      </c>
      <c r="E243" s="62">
        <v>814000</v>
      </c>
      <c r="F243" s="62">
        <v>0</v>
      </c>
      <c r="G243" s="62">
        <v>228000</v>
      </c>
    </row>
    <row r="244" spans="2:7" x14ac:dyDescent="0.35">
      <c r="B244" s="60"/>
      <c r="C244" s="61" t="s">
        <v>168</v>
      </c>
      <c r="D244" s="62">
        <v>410000</v>
      </c>
      <c r="E244" s="62">
        <v>814000</v>
      </c>
      <c r="F244" s="62">
        <v>0</v>
      </c>
      <c r="G244" s="62">
        <v>255000</v>
      </c>
    </row>
    <row r="245" spans="2:7" x14ac:dyDescent="0.35">
      <c r="B245" s="60"/>
      <c r="C245" s="61" t="s">
        <v>169</v>
      </c>
      <c r="D245" s="62">
        <v>410000</v>
      </c>
      <c r="E245" s="62">
        <v>814000</v>
      </c>
      <c r="F245" s="62">
        <v>0</v>
      </c>
      <c r="G245" s="62">
        <v>228000</v>
      </c>
    </row>
    <row r="246" spans="2:7" x14ac:dyDescent="0.35">
      <c r="B246" s="60"/>
      <c r="C246" s="61" t="s">
        <v>170</v>
      </c>
      <c r="D246" s="62">
        <v>410000</v>
      </c>
      <c r="E246" s="62">
        <v>814000</v>
      </c>
      <c r="F246" s="62">
        <v>0</v>
      </c>
      <c r="G246" s="62">
        <v>235000</v>
      </c>
    </row>
    <row r="247" spans="2:7" x14ac:dyDescent="0.35">
      <c r="B247" s="60"/>
      <c r="C247" s="61" t="s">
        <v>171</v>
      </c>
      <c r="D247" s="62">
        <v>410000</v>
      </c>
      <c r="E247" s="62">
        <v>814000</v>
      </c>
      <c r="F247" s="62">
        <v>0</v>
      </c>
      <c r="G247" s="62">
        <v>240000</v>
      </c>
    </row>
    <row r="248" spans="2:7" x14ac:dyDescent="0.35">
      <c r="B248" s="60"/>
      <c r="C248" s="61" t="s">
        <v>172</v>
      </c>
      <c r="D248" s="62">
        <v>410000</v>
      </c>
      <c r="E248" s="62">
        <v>814000</v>
      </c>
      <c r="F248" s="62">
        <v>0</v>
      </c>
      <c r="G248" s="62">
        <v>255000</v>
      </c>
    </row>
    <row r="249" spans="2:7" x14ac:dyDescent="0.35">
      <c r="B249" s="60"/>
      <c r="C249" s="61" t="s">
        <v>150</v>
      </c>
      <c r="D249" s="62">
        <v>410000</v>
      </c>
      <c r="E249" s="62">
        <v>814000</v>
      </c>
      <c r="F249" s="62">
        <v>0</v>
      </c>
      <c r="G249" s="62">
        <v>255000</v>
      </c>
    </row>
    <row r="250" spans="2:7" x14ac:dyDescent="0.35">
      <c r="B250" s="60"/>
      <c r="C250" s="61" t="s">
        <v>173</v>
      </c>
      <c r="D250" s="62">
        <v>410000</v>
      </c>
      <c r="E250" s="62">
        <v>814000</v>
      </c>
      <c r="F250" s="62">
        <v>0</v>
      </c>
      <c r="G250" s="62">
        <v>245000</v>
      </c>
    </row>
    <row r="251" spans="2:7" x14ac:dyDescent="0.35">
      <c r="B251" s="60"/>
      <c r="C251" s="61" t="s">
        <v>174</v>
      </c>
      <c r="D251" s="62">
        <v>410000</v>
      </c>
      <c r="E251" s="62">
        <v>814000</v>
      </c>
      <c r="F251" s="62">
        <v>0</v>
      </c>
      <c r="G251" s="62">
        <v>245000</v>
      </c>
    </row>
    <row r="252" spans="2:7" x14ac:dyDescent="0.35">
      <c r="B252" s="60"/>
      <c r="C252" s="61" t="s">
        <v>175</v>
      </c>
      <c r="D252" s="62">
        <v>410000</v>
      </c>
      <c r="E252" s="62">
        <v>814000</v>
      </c>
      <c r="F252" s="62">
        <v>0</v>
      </c>
      <c r="G252" s="62">
        <v>245000</v>
      </c>
    </row>
    <row r="253" spans="2:7" x14ac:dyDescent="0.35">
      <c r="B253" s="60"/>
      <c r="C253" s="61" t="s">
        <v>125</v>
      </c>
      <c r="D253" s="62">
        <v>410000</v>
      </c>
      <c r="E253" s="62">
        <v>814000</v>
      </c>
      <c r="F253" s="62">
        <v>0</v>
      </c>
      <c r="G253" s="62">
        <v>242000</v>
      </c>
    </row>
    <row r="254" spans="2:7" x14ac:dyDescent="0.35">
      <c r="B254" s="60"/>
      <c r="C254" s="61" t="s">
        <v>126</v>
      </c>
      <c r="D254" s="62">
        <v>410000</v>
      </c>
      <c r="E254" s="62">
        <v>814000</v>
      </c>
      <c r="F254" s="62">
        <v>0</v>
      </c>
      <c r="G254" s="62">
        <v>255000</v>
      </c>
    </row>
    <row r="255" spans="2:7" x14ac:dyDescent="0.35">
      <c r="B255" s="60"/>
      <c r="C255" s="61" t="s">
        <v>198</v>
      </c>
      <c r="D255" s="62">
        <v>410000</v>
      </c>
      <c r="E255" s="62">
        <v>814000</v>
      </c>
      <c r="F255" s="62">
        <v>0</v>
      </c>
      <c r="G255" s="62">
        <v>225000</v>
      </c>
    </row>
    <row r="256" spans="2:7" x14ac:dyDescent="0.35">
      <c r="B256" s="60"/>
      <c r="C256" s="61" t="s">
        <v>133</v>
      </c>
      <c r="D256" s="62">
        <v>410000</v>
      </c>
      <c r="E256" s="62">
        <v>814000</v>
      </c>
      <c r="F256" s="62">
        <v>0</v>
      </c>
      <c r="G256" s="62">
        <v>235000</v>
      </c>
    </row>
    <row r="257" spans="2:7" x14ac:dyDescent="0.35">
      <c r="B257" s="60"/>
      <c r="C257" s="61" t="s">
        <v>135</v>
      </c>
      <c r="D257" s="62">
        <v>410000</v>
      </c>
      <c r="E257" s="62">
        <v>814000</v>
      </c>
      <c r="F257" s="62">
        <v>0</v>
      </c>
      <c r="G257" s="62">
        <v>245000</v>
      </c>
    </row>
    <row r="258" spans="2:7" x14ac:dyDescent="0.35">
      <c r="B258" s="60"/>
      <c r="C258" s="61" t="s">
        <v>136</v>
      </c>
      <c r="D258" s="62">
        <v>410000</v>
      </c>
      <c r="E258" s="62">
        <v>814000</v>
      </c>
      <c r="F258" s="62">
        <v>0</v>
      </c>
      <c r="G258" s="62">
        <v>228000</v>
      </c>
    </row>
    <row r="259" spans="2:7" x14ac:dyDescent="0.35">
      <c r="B259" s="60"/>
      <c r="C259" s="61" t="s">
        <v>137</v>
      </c>
      <c r="D259" s="62">
        <v>410000</v>
      </c>
      <c r="E259" s="62">
        <v>814000</v>
      </c>
      <c r="F259" s="62">
        <v>0</v>
      </c>
      <c r="G259" s="62">
        <v>225000</v>
      </c>
    </row>
    <row r="260" spans="2:7" x14ac:dyDescent="0.35">
      <c r="B260" s="60"/>
      <c r="C260" s="61" t="s">
        <v>140</v>
      </c>
      <c r="D260" s="62">
        <v>410000</v>
      </c>
      <c r="E260" s="62">
        <v>814000</v>
      </c>
      <c r="F260" s="62">
        <v>0</v>
      </c>
      <c r="G260" s="62">
        <v>228000</v>
      </c>
    </row>
    <row r="261" spans="2:7" x14ac:dyDescent="0.35">
      <c r="B261" s="60"/>
      <c r="C261" s="61" t="s">
        <v>138</v>
      </c>
      <c r="D261" s="62">
        <v>410000</v>
      </c>
      <c r="E261" s="62">
        <v>814000</v>
      </c>
      <c r="F261" s="62">
        <v>0</v>
      </c>
      <c r="G261" s="62">
        <v>228000</v>
      </c>
    </row>
    <row r="262" spans="2:7" x14ac:dyDescent="0.35">
      <c r="B262" s="79">
        <v>17</v>
      </c>
      <c r="C262" s="85" t="s">
        <v>115</v>
      </c>
      <c r="D262" s="86">
        <v>480000</v>
      </c>
      <c r="E262" s="86">
        <v>1138000</v>
      </c>
      <c r="F262" s="86">
        <v>2118000</v>
      </c>
      <c r="G262" s="87">
        <v>219000</v>
      </c>
    </row>
    <row r="263" spans="2:7" x14ac:dyDescent="0.35">
      <c r="B263" s="60"/>
      <c r="C263" s="61" t="s">
        <v>129</v>
      </c>
      <c r="D263" s="108">
        <v>480000</v>
      </c>
      <c r="E263" s="108">
        <v>1138000</v>
      </c>
      <c r="F263" s="108">
        <v>2118000</v>
      </c>
      <c r="G263" s="109">
        <v>227000</v>
      </c>
    </row>
    <row r="264" spans="2:7" x14ac:dyDescent="0.35">
      <c r="B264" s="60"/>
      <c r="C264" s="61" t="s">
        <v>178</v>
      </c>
      <c r="D264" s="62">
        <v>480000</v>
      </c>
      <c r="E264" s="62">
        <v>1138000</v>
      </c>
      <c r="F264" s="108">
        <v>2118000</v>
      </c>
      <c r="G264" s="62">
        <v>188000</v>
      </c>
    </row>
    <row r="265" spans="2:7" x14ac:dyDescent="0.35">
      <c r="B265" s="60"/>
      <c r="C265" s="61" t="s">
        <v>179</v>
      </c>
      <c r="D265" s="62">
        <v>480000</v>
      </c>
      <c r="E265" s="62">
        <v>1138000</v>
      </c>
      <c r="F265" s="108">
        <v>2118000</v>
      </c>
      <c r="G265" s="62">
        <v>225000</v>
      </c>
    </row>
    <row r="266" spans="2:7" x14ac:dyDescent="0.35">
      <c r="B266" s="60"/>
      <c r="C266" s="61" t="s">
        <v>180</v>
      </c>
      <c r="D266" s="62">
        <v>480000</v>
      </c>
      <c r="E266" s="62">
        <v>1138000</v>
      </c>
      <c r="F266" s="108">
        <v>2118000</v>
      </c>
      <c r="G266" s="62">
        <v>265000</v>
      </c>
    </row>
    <row r="267" spans="2:7" x14ac:dyDescent="0.35">
      <c r="B267" s="60"/>
      <c r="C267" s="61" t="s">
        <v>181</v>
      </c>
      <c r="D267" s="62">
        <v>480000</v>
      </c>
      <c r="E267" s="62">
        <v>1138000</v>
      </c>
      <c r="F267" s="108">
        <v>2118000</v>
      </c>
      <c r="G267" s="62">
        <v>225000</v>
      </c>
    </row>
    <row r="268" spans="2:7" x14ac:dyDescent="0.35">
      <c r="B268" s="60"/>
      <c r="C268" s="61" t="s">
        <v>156</v>
      </c>
      <c r="D268" s="62">
        <v>480000</v>
      </c>
      <c r="E268" s="62">
        <v>1138000</v>
      </c>
      <c r="F268" s="108">
        <v>2118000</v>
      </c>
      <c r="G268" s="62">
        <v>270000</v>
      </c>
    </row>
    <row r="269" spans="2:7" x14ac:dyDescent="0.35">
      <c r="B269" s="60"/>
      <c r="C269" s="61" t="s">
        <v>157</v>
      </c>
      <c r="D269" s="62">
        <v>480000</v>
      </c>
      <c r="E269" s="62">
        <v>1138000</v>
      </c>
      <c r="F269" s="108">
        <v>2118000</v>
      </c>
      <c r="G269" s="62">
        <v>263000</v>
      </c>
    </row>
    <row r="270" spans="2:7" x14ac:dyDescent="0.35">
      <c r="B270" s="60"/>
      <c r="C270" s="61" t="s">
        <v>159</v>
      </c>
      <c r="D270" s="62">
        <v>480000</v>
      </c>
      <c r="E270" s="62">
        <v>1138000</v>
      </c>
      <c r="F270" s="108">
        <v>2118000</v>
      </c>
      <c r="G270" s="62">
        <v>225000</v>
      </c>
    </row>
    <row r="271" spans="2:7" x14ac:dyDescent="0.35">
      <c r="B271" s="60"/>
      <c r="C271" s="61" t="s">
        <v>158</v>
      </c>
      <c r="D271" s="62">
        <v>480000</v>
      </c>
      <c r="E271" s="62">
        <v>1138000</v>
      </c>
      <c r="F271" s="108">
        <v>2118000</v>
      </c>
      <c r="G271" s="62">
        <v>263000</v>
      </c>
    </row>
    <row r="272" spans="2:7" x14ac:dyDescent="0.35">
      <c r="B272" s="79">
        <v>18</v>
      </c>
      <c r="C272" s="85" t="s">
        <v>113</v>
      </c>
      <c r="D272" s="86">
        <v>440000</v>
      </c>
      <c r="E272" s="86">
        <v>907000</v>
      </c>
      <c r="F272" s="86">
        <v>2484000</v>
      </c>
      <c r="G272" s="87">
        <v>224000</v>
      </c>
    </row>
    <row r="273" spans="2:7" x14ac:dyDescent="0.35">
      <c r="B273" s="60"/>
      <c r="C273" s="61" t="s">
        <v>190</v>
      </c>
      <c r="D273" s="62">
        <v>440000</v>
      </c>
      <c r="E273" s="62">
        <v>907000</v>
      </c>
      <c r="F273" s="62">
        <v>2484000</v>
      </c>
      <c r="G273" s="62">
        <v>325000</v>
      </c>
    </row>
    <row r="274" spans="2:7" x14ac:dyDescent="0.35">
      <c r="B274" s="60"/>
      <c r="C274" s="61" t="s">
        <v>192</v>
      </c>
      <c r="D274" s="62">
        <v>440000</v>
      </c>
      <c r="E274" s="62">
        <v>907000</v>
      </c>
      <c r="F274" s="62">
        <v>2484000</v>
      </c>
      <c r="G274" s="62">
        <v>350000</v>
      </c>
    </row>
    <row r="275" spans="2:7" x14ac:dyDescent="0.35">
      <c r="B275" s="60"/>
      <c r="C275" s="61" t="s">
        <v>191</v>
      </c>
      <c r="D275" s="62">
        <v>440000</v>
      </c>
      <c r="E275" s="62">
        <v>907000</v>
      </c>
      <c r="F275" s="62">
        <v>2484000</v>
      </c>
      <c r="G275" s="62">
        <v>450000</v>
      </c>
    </row>
    <row r="276" spans="2:7" x14ac:dyDescent="0.35">
      <c r="B276" s="79">
        <v>19</v>
      </c>
      <c r="C276" s="85" t="s">
        <v>117</v>
      </c>
      <c r="D276" s="86">
        <v>430000</v>
      </c>
      <c r="E276" s="86">
        <v>737000</v>
      </c>
      <c r="F276" s="86">
        <v>3983000</v>
      </c>
      <c r="G276" s="87">
        <v>105000</v>
      </c>
    </row>
    <row r="277" spans="2:7" x14ac:dyDescent="0.35">
      <c r="B277" s="60"/>
      <c r="C277" s="61" t="s">
        <v>134</v>
      </c>
      <c r="D277" s="62">
        <v>430000</v>
      </c>
      <c r="E277" s="62">
        <v>737000</v>
      </c>
      <c r="F277" s="62">
        <v>3983000</v>
      </c>
      <c r="G277" s="62">
        <v>116000</v>
      </c>
    </row>
    <row r="278" spans="2:7" x14ac:dyDescent="0.35">
      <c r="B278" s="60"/>
      <c r="C278" s="61" t="s">
        <v>193</v>
      </c>
      <c r="D278" s="62">
        <v>430000</v>
      </c>
      <c r="E278" s="62">
        <v>737000</v>
      </c>
      <c r="F278" s="62">
        <v>3983000</v>
      </c>
      <c r="G278" s="62">
        <v>325000</v>
      </c>
    </row>
    <row r="279" spans="2:7" x14ac:dyDescent="0.35">
      <c r="B279" s="60"/>
      <c r="C279" s="61" t="s">
        <v>199</v>
      </c>
      <c r="D279" s="62">
        <v>430000</v>
      </c>
      <c r="E279" s="62">
        <v>737000</v>
      </c>
      <c r="F279" s="62">
        <v>3983000</v>
      </c>
      <c r="G279" s="62">
        <v>175000</v>
      </c>
    </row>
    <row r="280" spans="2:7" x14ac:dyDescent="0.35">
      <c r="B280" s="60"/>
      <c r="C280" s="61" t="s">
        <v>194</v>
      </c>
      <c r="D280" s="62">
        <v>430000</v>
      </c>
      <c r="E280" s="62">
        <v>737000</v>
      </c>
      <c r="F280" s="62">
        <v>3983000</v>
      </c>
      <c r="G280" s="62">
        <v>218000</v>
      </c>
    </row>
    <row r="281" spans="2:7" x14ac:dyDescent="0.35">
      <c r="B281" s="60"/>
      <c r="C281" s="61" t="s">
        <v>195</v>
      </c>
      <c r="D281" s="62">
        <v>430000</v>
      </c>
      <c r="E281" s="62">
        <v>737000</v>
      </c>
      <c r="F281" s="62">
        <v>3983000</v>
      </c>
      <c r="G281" s="62">
        <v>275000</v>
      </c>
    </row>
    <row r="282" spans="2:7" x14ac:dyDescent="0.35">
      <c r="B282" s="79">
        <v>20</v>
      </c>
      <c r="C282" s="85" t="s">
        <v>121</v>
      </c>
      <c r="D282" s="86">
        <v>380000</v>
      </c>
      <c r="E282" s="86">
        <v>576000</v>
      </c>
      <c r="F282" s="86">
        <v>4407000</v>
      </c>
      <c r="G282" s="87">
        <v>165000</v>
      </c>
    </row>
    <row r="283" spans="2:7" x14ac:dyDescent="0.35">
      <c r="B283" s="60"/>
      <c r="C283" s="61" t="s">
        <v>139</v>
      </c>
      <c r="D283" s="62">
        <v>380000</v>
      </c>
      <c r="E283" s="62">
        <v>576000</v>
      </c>
      <c r="F283" s="62">
        <v>4407000</v>
      </c>
      <c r="G283" s="62">
        <v>171000</v>
      </c>
    </row>
    <row r="284" spans="2:7" x14ac:dyDescent="0.35">
      <c r="B284" s="60"/>
      <c r="C284" s="61" t="s">
        <v>390</v>
      </c>
      <c r="D284" s="62">
        <v>380000</v>
      </c>
      <c r="E284" s="62">
        <v>576000</v>
      </c>
      <c r="F284" s="62">
        <v>4407000</v>
      </c>
      <c r="G284" s="62">
        <v>270000</v>
      </c>
    </row>
    <row r="285" spans="2:7" x14ac:dyDescent="0.35">
      <c r="B285" s="60"/>
      <c r="C285" s="61" t="s">
        <v>499</v>
      </c>
      <c r="D285" s="62">
        <v>380000</v>
      </c>
      <c r="E285" s="62">
        <v>576000</v>
      </c>
      <c r="F285" s="62">
        <v>4407000</v>
      </c>
      <c r="G285" s="62">
        <v>550000</v>
      </c>
    </row>
    <row r="286" spans="2:7" x14ac:dyDescent="0.35">
      <c r="B286" s="60"/>
      <c r="C286" s="61" t="s">
        <v>391</v>
      </c>
      <c r="D286" s="62">
        <v>380000</v>
      </c>
      <c r="E286" s="62">
        <v>576000</v>
      </c>
      <c r="F286" s="62">
        <v>4407000</v>
      </c>
      <c r="G286" s="62">
        <v>550000</v>
      </c>
    </row>
    <row r="287" spans="2:7" x14ac:dyDescent="0.35">
      <c r="B287" s="60"/>
      <c r="C287" s="61" t="s">
        <v>392</v>
      </c>
      <c r="D287" s="62">
        <v>380000</v>
      </c>
      <c r="E287" s="62">
        <v>576000</v>
      </c>
      <c r="F287" s="62">
        <v>4407000</v>
      </c>
      <c r="G287" s="62">
        <v>550000</v>
      </c>
    </row>
    <row r="288" spans="2:7" x14ac:dyDescent="0.35">
      <c r="B288" s="60"/>
      <c r="C288" s="61" t="s">
        <v>500</v>
      </c>
      <c r="D288" s="62">
        <v>380000</v>
      </c>
      <c r="E288" s="62">
        <v>576000</v>
      </c>
      <c r="F288" s="62">
        <v>4407000</v>
      </c>
      <c r="G288" s="62">
        <v>185000</v>
      </c>
    </row>
    <row r="289" spans="2:7" x14ac:dyDescent="0.35">
      <c r="B289" s="60"/>
      <c r="C289" s="61" t="s">
        <v>393</v>
      </c>
      <c r="D289" s="62">
        <v>380000</v>
      </c>
      <c r="E289" s="62">
        <v>576000</v>
      </c>
      <c r="F289" s="62">
        <v>4407000</v>
      </c>
      <c r="G289" s="62">
        <v>270000</v>
      </c>
    </row>
    <row r="290" spans="2:7" x14ac:dyDescent="0.35">
      <c r="B290" s="60"/>
      <c r="C290" s="61" t="s">
        <v>394</v>
      </c>
      <c r="D290" s="62">
        <v>380000</v>
      </c>
      <c r="E290" s="62">
        <v>576000</v>
      </c>
      <c r="F290" s="62">
        <v>4407000</v>
      </c>
      <c r="G290" s="62">
        <v>430000</v>
      </c>
    </row>
    <row r="291" spans="2:7" x14ac:dyDescent="0.35">
      <c r="B291" s="60"/>
      <c r="C291" s="61" t="s">
        <v>395</v>
      </c>
      <c r="D291" s="62">
        <v>380000</v>
      </c>
      <c r="E291" s="62">
        <v>576000</v>
      </c>
      <c r="F291" s="62">
        <v>4407000</v>
      </c>
      <c r="G291" s="62">
        <v>230000</v>
      </c>
    </row>
    <row r="292" spans="2:7" x14ac:dyDescent="0.35">
      <c r="B292" s="60"/>
      <c r="C292" s="61" t="s">
        <v>396</v>
      </c>
      <c r="D292" s="62">
        <v>380000</v>
      </c>
      <c r="E292" s="62">
        <v>576000</v>
      </c>
      <c r="F292" s="62">
        <v>4407000</v>
      </c>
      <c r="G292" s="62">
        <v>300000</v>
      </c>
    </row>
    <row r="293" spans="2:7" x14ac:dyDescent="0.35">
      <c r="B293" s="60"/>
      <c r="C293" s="61" t="s">
        <v>397</v>
      </c>
      <c r="D293" s="62">
        <v>380000</v>
      </c>
      <c r="E293" s="62">
        <v>576000</v>
      </c>
      <c r="F293" s="62">
        <v>4407000</v>
      </c>
      <c r="G293" s="62">
        <v>303000</v>
      </c>
    </row>
    <row r="294" spans="2:7" x14ac:dyDescent="0.35">
      <c r="B294" s="60"/>
      <c r="C294" s="61" t="s">
        <v>398</v>
      </c>
      <c r="D294" s="62">
        <v>380000</v>
      </c>
      <c r="E294" s="62">
        <v>576000</v>
      </c>
      <c r="F294" s="62">
        <v>4407000</v>
      </c>
      <c r="G294" s="62">
        <v>343000</v>
      </c>
    </row>
    <row r="295" spans="2:7" x14ac:dyDescent="0.35">
      <c r="B295" s="60"/>
      <c r="C295" s="61" t="s">
        <v>399</v>
      </c>
      <c r="D295" s="62">
        <v>380000</v>
      </c>
      <c r="E295" s="62">
        <v>576000</v>
      </c>
      <c r="F295" s="62">
        <v>4407000</v>
      </c>
      <c r="G295" s="62">
        <v>392000</v>
      </c>
    </row>
    <row r="296" spans="2:7" x14ac:dyDescent="0.35">
      <c r="B296" s="60"/>
      <c r="C296" s="61" t="s">
        <v>189</v>
      </c>
      <c r="D296" s="62">
        <v>380000</v>
      </c>
      <c r="E296" s="62">
        <v>576000</v>
      </c>
      <c r="F296" s="62">
        <v>4407000</v>
      </c>
      <c r="G296" s="62">
        <v>257000</v>
      </c>
    </row>
    <row r="297" spans="2:7" x14ac:dyDescent="0.35">
      <c r="B297" s="79">
        <v>21</v>
      </c>
      <c r="C297" s="85" t="s">
        <v>120</v>
      </c>
      <c r="D297" s="86">
        <v>360000</v>
      </c>
      <c r="E297" s="86">
        <v>706000</v>
      </c>
      <c r="F297" s="86">
        <v>4385000</v>
      </c>
      <c r="G297" s="87">
        <v>130000</v>
      </c>
    </row>
    <row r="298" spans="2:7" x14ac:dyDescent="0.35">
      <c r="B298" s="60"/>
      <c r="C298" s="61" t="s">
        <v>501</v>
      </c>
      <c r="D298" s="62">
        <v>360000</v>
      </c>
      <c r="E298" s="62">
        <v>706000</v>
      </c>
      <c r="F298" s="62">
        <v>4385000</v>
      </c>
      <c r="G298" s="62">
        <v>134000</v>
      </c>
    </row>
    <row r="299" spans="2:7" x14ac:dyDescent="0.35">
      <c r="B299" s="60"/>
      <c r="C299" s="84" t="s">
        <v>400</v>
      </c>
      <c r="D299" s="62">
        <v>360000</v>
      </c>
      <c r="E299" s="62">
        <v>706000</v>
      </c>
      <c r="F299" s="62">
        <v>4385000</v>
      </c>
      <c r="G299" s="62">
        <v>290000</v>
      </c>
    </row>
    <row r="300" spans="2:7" x14ac:dyDescent="0.35">
      <c r="B300" s="60"/>
      <c r="C300" s="84" t="s">
        <v>401</v>
      </c>
      <c r="D300" s="62">
        <v>360000</v>
      </c>
      <c r="E300" s="62">
        <v>706000</v>
      </c>
      <c r="F300" s="62">
        <v>4385000</v>
      </c>
      <c r="G300" s="62">
        <v>333000</v>
      </c>
    </row>
    <row r="301" spans="2:7" x14ac:dyDescent="0.35">
      <c r="B301" s="60"/>
      <c r="C301" s="84" t="s">
        <v>402</v>
      </c>
      <c r="D301" s="62">
        <v>360000</v>
      </c>
      <c r="E301" s="62">
        <v>706000</v>
      </c>
      <c r="F301" s="62">
        <v>4385000</v>
      </c>
      <c r="G301" s="62">
        <v>425000</v>
      </c>
    </row>
    <row r="302" spans="2:7" x14ac:dyDescent="0.35">
      <c r="B302" s="60"/>
      <c r="C302" s="84" t="s">
        <v>403</v>
      </c>
      <c r="D302" s="62">
        <v>360000</v>
      </c>
      <c r="E302" s="62">
        <v>706000</v>
      </c>
      <c r="F302" s="62">
        <v>4385000</v>
      </c>
      <c r="G302" s="62">
        <v>300000</v>
      </c>
    </row>
    <row r="303" spans="2:7" x14ac:dyDescent="0.35">
      <c r="B303" s="60"/>
      <c r="C303" s="84" t="s">
        <v>404</v>
      </c>
      <c r="D303" s="62">
        <v>360000</v>
      </c>
      <c r="E303" s="62">
        <v>706000</v>
      </c>
      <c r="F303" s="62">
        <v>4385000</v>
      </c>
      <c r="G303" s="62">
        <v>275000</v>
      </c>
    </row>
    <row r="304" spans="2:7" x14ac:dyDescent="0.35">
      <c r="B304" s="60"/>
      <c r="C304" s="84" t="s">
        <v>405</v>
      </c>
      <c r="D304" s="62">
        <v>360000</v>
      </c>
      <c r="E304" s="62">
        <v>706000</v>
      </c>
      <c r="F304" s="62">
        <v>4385000</v>
      </c>
      <c r="G304" s="62">
        <v>250000</v>
      </c>
    </row>
    <row r="305" spans="2:7" x14ac:dyDescent="0.35">
      <c r="B305" s="60"/>
      <c r="C305" s="84" t="s">
        <v>406</v>
      </c>
      <c r="D305" s="62">
        <v>360000</v>
      </c>
      <c r="E305" s="62">
        <v>706000</v>
      </c>
      <c r="F305" s="62">
        <v>4385000</v>
      </c>
      <c r="G305" s="62">
        <v>425000</v>
      </c>
    </row>
    <row r="306" spans="2:7" x14ac:dyDescent="0.35">
      <c r="B306" s="60"/>
      <c r="C306" s="84" t="s">
        <v>407</v>
      </c>
      <c r="D306" s="62">
        <v>360000</v>
      </c>
      <c r="E306" s="62">
        <v>706000</v>
      </c>
      <c r="F306" s="62">
        <v>4385000</v>
      </c>
      <c r="G306" s="62">
        <v>300000</v>
      </c>
    </row>
    <row r="307" spans="2:7" x14ac:dyDescent="0.35">
      <c r="B307" s="60"/>
      <c r="C307" s="84" t="s">
        <v>408</v>
      </c>
      <c r="D307" s="62">
        <v>360000</v>
      </c>
      <c r="E307" s="62">
        <v>706000</v>
      </c>
      <c r="F307" s="62">
        <v>4385000</v>
      </c>
      <c r="G307" s="62">
        <v>525000</v>
      </c>
    </row>
    <row r="308" spans="2:7" x14ac:dyDescent="0.35">
      <c r="B308" s="60"/>
      <c r="C308" s="84" t="s">
        <v>409</v>
      </c>
      <c r="D308" s="62">
        <v>360000</v>
      </c>
      <c r="E308" s="62">
        <v>706000</v>
      </c>
      <c r="F308" s="62">
        <v>4385000</v>
      </c>
      <c r="G308" s="62">
        <v>448000</v>
      </c>
    </row>
    <row r="309" spans="2:7" x14ac:dyDescent="0.35">
      <c r="B309" s="60"/>
      <c r="C309" s="84" t="s">
        <v>410</v>
      </c>
      <c r="D309" s="62">
        <v>360000</v>
      </c>
      <c r="E309" s="62">
        <v>706000</v>
      </c>
      <c r="F309" s="62">
        <v>4385000</v>
      </c>
      <c r="G309" s="62">
        <v>250000</v>
      </c>
    </row>
    <row r="310" spans="2:7" x14ac:dyDescent="0.35">
      <c r="B310" s="60"/>
      <c r="C310" s="84" t="s">
        <v>411</v>
      </c>
      <c r="D310" s="62">
        <v>360000</v>
      </c>
      <c r="E310" s="62">
        <v>706000</v>
      </c>
      <c r="F310" s="62">
        <v>4385000</v>
      </c>
      <c r="G310" s="62">
        <v>328000</v>
      </c>
    </row>
    <row r="311" spans="2:7" x14ac:dyDescent="0.35">
      <c r="B311" s="60"/>
      <c r="C311" s="84" t="s">
        <v>412</v>
      </c>
      <c r="D311" s="62">
        <v>360000</v>
      </c>
      <c r="E311" s="62">
        <v>706000</v>
      </c>
      <c r="F311" s="62">
        <v>4385000</v>
      </c>
      <c r="G311" s="62">
        <v>525000</v>
      </c>
    </row>
    <row r="312" spans="2:7" x14ac:dyDescent="0.35">
      <c r="B312" s="79">
        <v>22</v>
      </c>
      <c r="C312" s="85" t="s">
        <v>119</v>
      </c>
      <c r="D312" s="86">
        <v>380000</v>
      </c>
      <c r="E312" s="86">
        <v>745000</v>
      </c>
      <c r="F312" s="86">
        <v>4592000</v>
      </c>
      <c r="G312" s="87">
        <v>174000</v>
      </c>
    </row>
    <row r="313" spans="2:7" x14ac:dyDescent="0.35">
      <c r="B313" s="60"/>
      <c r="C313" s="61" t="s">
        <v>124</v>
      </c>
      <c r="D313" s="62">
        <v>380000</v>
      </c>
      <c r="E313" s="62">
        <v>745000</v>
      </c>
      <c r="F313" s="62">
        <v>4592000</v>
      </c>
      <c r="G313" s="62">
        <v>180000</v>
      </c>
    </row>
    <row r="314" spans="2:7" x14ac:dyDescent="0.35">
      <c r="B314" s="60"/>
      <c r="C314" s="84" t="s">
        <v>413</v>
      </c>
      <c r="D314" s="62">
        <v>380000</v>
      </c>
      <c r="E314" s="62">
        <v>745000</v>
      </c>
      <c r="F314" s="62">
        <v>4592000</v>
      </c>
      <c r="G314" s="62">
        <v>230000</v>
      </c>
    </row>
    <row r="315" spans="2:7" x14ac:dyDescent="0.35">
      <c r="B315" s="60"/>
      <c r="C315" s="84" t="s">
        <v>414</v>
      </c>
      <c r="D315" s="62">
        <v>380000</v>
      </c>
      <c r="E315" s="62">
        <v>745000</v>
      </c>
      <c r="F315" s="62">
        <v>4592000</v>
      </c>
      <c r="G315" s="62">
        <v>170000</v>
      </c>
    </row>
    <row r="316" spans="2:7" x14ac:dyDescent="0.35">
      <c r="B316" s="60"/>
      <c r="C316" s="84" t="s">
        <v>415</v>
      </c>
      <c r="D316" s="62">
        <v>380000</v>
      </c>
      <c r="E316" s="62">
        <v>745000</v>
      </c>
      <c r="F316" s="62">
        <v>4592000</v>
      </c>
      <c r="G316" s="62">
        <v>200000</v>
      </c>
    </row>
    <row r="317" spans="2:7" x14ac:dyDescent="0.35">
      <c r="B317" s="60"/>
      <c r="C317" s="84" t="s">
        <v>416</v>
      </c>
      <c r="D317" s="62">
        <v>380000</v>
      </c>
      <c r="E317" s="62">
        <v>745000</v>
      </c>
      <c r="F317" s="62">
        <v>4592000</v>
      </c>
      <c r="G317" s="62">
        <v>200000</v>
      </c>
    </row>
    <row r="318" spans="2:7" x14ac:dyDescent="0.35">
      <c r="B318" s="60"/>
      <c r="C318" s="84" t="s">
        <v>417</v>
      </c>
      <c r="D318" s="62">
        <v>380000</v>
      </c>
      <c r="E318" s="62">
        <v>745000</v>
      </c>
      <c r="F318" s="62">
        <v>4592000</v>
      </c>
      <c r="G318" s="62">
        <v>212000</v>
      </c>
    </row>
    <row r="319" spans="2:7" x14ac:dyDescent="0.35">
      <c r="B319" s="60"/>
      <c r="C319" s="84" t="s">
        <v>418</v>
      </c>
      <c r="D319" s="62">
        <v>380000</v>
      </c>
      <c r="E319" s="62">
        <v>745000</v>
      </c>
      <c r="F319" s="62">
        <v>4592000</v>
      </c>
      <c r="G319" s="62">
        <v>218000</v>
      </c>
    </row>
    <row r="320" spans="2:7" x14ac:dyDescent="0.35">
      <c r="B320" s="60"/>
      <c r="C320" s="84" t="s">
        <v>419</v>
      </c>
      <c r="D320" s="62">
        <v>380000</v>
      </c>
      <c r="E320" s="62">
        <v>745000</v>
      </c>
      <c r="F320" s="62">
        <v>4592000</v>
      </c>
      <c r="G320" s="62">
        <v>290000</v>
      </c>
    </row>
    <row r="321" spans="2:7" x14ac:dyDescent="0.35">
      <c r="B321" s="60"/>
      <c r="C321" s="84" t="s">
        <v>420</v>
      </c>
      <c r="D321" s="62">
        <v>380000</v>
      </c>
      <c r="E321" s="62">
        <v>745000</v>
      </c>
      <c r="F321" s="62">
        <v>4592000</v>
      </c>
      <c r="G321" s="62">
        <v>234000</v>
      </c>
    </row>
    <row r="322" spans="2:7" x14ac:dyDescent="0.35">
      <c r="B322" s="60"/>
      <c r="C322" s="84" t="s">
        <v>421</v>
      </c>
      <c r="D322" s="62">
        <v>380000</v>
      </c>
      <c r="E322" s="62">
        <v>745000</v>
      </c>
      <c r="F322" s="62">
        <v>4592000</v>
      </c>
      <c r="G322" s="62">
        <v>300000</v>
      </c>
    </row>
    <row r="323" spans="2:7" x14ac:dyDescent="0.35">
      <c r="B323" s="60"/>
      <c r="C323" s="84" t="s">
        <v>422</v>
      </c>
      <c r="D323" s="62">
        <v>380000</v>
      </c>
      <c r="E323" s="62">
        <v>745000</v>
      </c>
      <c r="F323" s="62">
        <v>4592000</v>
      </c>
      <c r="G323" s="62">
        <v>200000</v>
      </c>
    </row>
    <row r="324" spans="2:7" x14ac:dyDescent="0.35">
      <c r="B324" s="60"/>
      <c r="C324" s="84" t="s">
        <v>423</v>
      </c>
      <c r="D324" s="62">
        <v>380000</v>
      </c>
      <c r="E324" s="62">
        <v>745000</v>
      </c>
      <c r="F324" s="62">
        <v>4592000</v>
      </c>
      <c r="G324" s="62">
        <v>189000</v>
      </c>
    </row>
    <row r="325" spans="2:7" x14ac:dyDescent="0.35">
      <c r="B325" s="60"/>
      <c r="C325" s="84" t="s">
        <v>123</v>
      </c>
      <c r="D325" s="62">
        <v>380000</v>
      </c>
      <c r="E325" s="62">
        <v>745000</v>
      </c>
      <c r="F325" s="62">
        <v>4592000</v>
      </c>
      <c r="G325" s="62">
        <v>225000</v>
      </c>
    </row>
    <row r="326" spans="2:7" x14ac:dyDescent="0.35">
      <c r="B326" s="79">
        <v>23</v>
      </c>
      <c r="C326" s="85" t="s">
        <v>110</v>
      </c>
      <c r="D326" s="86">
        <v>430000</v>
      </c>
      <c r="E326" s="86">
        <v>804000</v>
      </c>
      <c r="F326" s="86">
        <v>5471000</v>
      </c>
      <c r="G326" s="87">
        <v>300000</v>
      </c>
    </row>
    <row r="327" spans="2:7" x14ac:dyDescent="0.35">
      <c r="B327" s="60"/>
      <c r="C327" s="61" t="s">
        <v>533</v>
      </c>
      <c r="D327" s="62">
        <v>430000</v>
      </c>
      <c r="E327" s="62">
        <v>804000</v>
      </c>
      <c r="F327" s="62">
        <v>5471000</v>
      </c>
      <c r="G327" s="62">
        <v>533000</v>
      </c>
    </row>
    <row r="328" spans="2:7" x14ac:dyDescent="0.35">
      <c r="B328" s="60"/>
      <c r="C328" s="84" t="s">
        <v>424</v>
      </c>
      <c r="D328" s="62">
        <v>430000</v>
      </c>
      <c r="E328" s="62">
        <v>804000</v>
      </c>
      <c r="F328" s="62">
        <v>5471000</v>
      </c>
      <c r="G328" s="62">
        <v>1500000</v>
      </c>
    </row>
    <row r="329" spans="2:7" x14ac:dyDescent="0.35">
      <c r="B329" s="60"/>
      <c r="C329" s="84" t="s">
        <v>425</v>
      </c>
      <c r="D329" s="62">
        <v>430000</v>
      </c>
      <c r="E329" s="62">
        <v>804000</v>
      </c>
      <c r="F329" s="62">
        <v>5471000</v>
      </c>
      <c r="G329" s="62">
        <v>500000</v>
      </c>
    </row>
    <row r="330" spans="2:7" x14ac:dyDescent="0.35">
      <c r="B330" s="60"/>
      <c r="C330" s="84" t="s">
        <v>426</v>
      </c>
      <c r="D330" s="62">
        <v>430000</v>
      </c>
      <c r="E330" s="62">
        <v>804000</v>
      </c>
      <c r="F330" s="62">
        <v>5471000</v>
      </c>
      <c r="G330" s="62">
        <v>1350000</v>
      </c>
    </row>
    <row r="331" spans="2:7" x14ac:dyDescent="0.35">
      <c r="B331" s="60"/>
      <c r="C331" s="84" t="s">
        <v>427</v>
      </c>
      <c r="D331" s="62">
        <v>430000</v>
      </c>
      <c r="E331" s="62">
        <v>804000</v>
      </c>
      <c r="F331" s="62">
        <v>5471000</v>
      </c>
      <c r="G331" s="62">
        <v>1650000</v>
      </c>
    </row>
    <row r="332" spans="2:7" x14ac:dyDescent="0.35">
      <c r="B332" s="60"/>
      <c r="C332" s="84" t="s">
        <v>428</v>
      </c>
      <c r="D332" s="62">
        <v>430000</v>
      </c>
      <c r="E332" s="62">
        <v>804000</v>
      </c>
      <c r="F332" s="62">
        <v>5471000</v>
      </c>
      <c r="G332" s="62">
        <v>650000</v>
      </c>
    </row>
    <row r="333" spans="2:7" x14ac:dyDescent="0.35">
      <c r="B333" s="60"/>
      <c r="C333" s="84" t="s">
        <v>112</v>
      </c>
      <c r="D333" s="62">
        <v>430000</v>
      </c>
      <c r="E333" s="62">
        <v>804000</v>
      </c>
      <c r="F333" s="62">
        <v>5471000</v>
      </c>
      <c r="G333" s="62">
        <v>550000</v>
      </c>
    </row>
    <row r="334" spans="2:7" x14ac:dyDescent="0.35">
      <c r="B334" s="60"/>
      <c r="C334" s="84" t="s">
        <v>127</v>
      </c>
      <c r="D334" s="62">
        <v>430000</v>
      </c>
      <c r="E334" s="62">
        <v>804000</v>
      </c>
      <c r="F334" s="62">
        <v>5471000</v>
      </c>
      <c r="G334" s="62">
        <v>600000</v>
      </c>
    </row>
    <row r="335" spans="2:7" x14ac:dyDescent="0.35">
      <c r="B335" s="79">
        <v>24</v>
      </c>
      <c r="C335" s="85" t="s">
        <v>109</v>
      </c>
      <c r="D335" s="86">
        <v>430000</v>
      </c>
      <c r="E335" s="86">
        <v>904000</v>
      </c>
      <c r="F335" s="86">
        <v>4385000</v>
      </c>
      <c r="G335" s="87">
        <v>211000</v>
      </c>
    </row>
    <row r="336" spans="2:7" x14ac:dyDescent="0.35">
      <c r="B336" s="79">
        <v>25</v>
      </c>
      <c r="C336" s="85" t="s">
        <v>509</v>
      </c>
      <c r="D336" s="86">
        <v>370000</v>
      </c>
      <c r="E336" s="86">
        <v>978000</v>
      </c>
      <c r="F336" s="86">
        <v>5262000</v>
      </c>
      <c r="G336" s="87">
        <v>134000</v>
      </c>
    </row>
    <row r="337" spans="2:7" x14ac:dyDescent="0.35">
      <c r="B337" s="60"/>
      <c r="C337" s="84" t="s">
        <v>429</v>
      </c>
      <c r="D337" s="62">
        <v>370000</v>
      </c>
      <c r="E337" s="62">
        <v>978000</v>
      </c>
      <c r="F337" s="62">
        <v>5262000</v>
      </c>
      <c r="G337" s="62">
        <v>250000</v>
      </c>
    </row>
    <row r="338" spans="2:7" x14ac:dyDescent="0.35">
      <c r="B338" s="60"/>
      <c r="C338" s="84" t="s">
        <v>430</v>
      </c>
      <c r="D338" s="62">
        <v>370000</v>
      </c>
      <c r="E338" s="62">
        <v>978000</v>
      </c>
      <c r="F338" s="62">
        <v>5262000</v>
      </c>
      <c r="G338" s="62">
        <v>275000</v>
      </c>
    </row>
    <row r="339" spans="2:7" x14ac:dyDescent="0.35">
      <c r="B339" s="60"/>
      <c r="C339" s="84" t="s">
        <v>431</v>
      </c>
      <c r="D339" s="62">
        <v>370000</v>
      </c>
      <c r="E339" s="62">
        <v>978000</v>
      </c>
      <c r="F339" s="62">
        <v>5262000</v>
      </c>
      <c r="G339" s="62">
        <v>250000</v>
      </c>
    </row>
    <row r="340" spans="2:7" x14ac:dyDescent="0.35">
      <c r="B340" s="60"/>
      <c r="C340" s="84" t="s">
        <v>432</v>
      </c>
      <c r="D340" s="62">
        <v>370000</v>
      </c>
      <c r="E340" s="62">
        <v>978000</v>
      </c>
      <c r="F340" s="62">
        <v>5262000</v>
      </c>
      <c r="G340" s="62">
        <v>300000</v>
      </c>
    </row>
    <row r="341" spans="2:7" x14ac:dyDescent="0.35">
      <c r="B341" s="60"/>
      <c r="C341" s="84" t="s">
        <v>433</v>
      </c>
      <c r="D341" s="62">
        <v>370000</v>
      </c>
      <c r="E341" s="62">
        <v>978000</v>
      </c>
      <c r="F341" s="62">
        <v>5262000</v>
      </c>
      <c r="G341" s="62">
        <v>180000</v>
      </c>
    </row>
    <row r="342" spans="2:7" x14ac:dyDescent="0.35">
      <c r="B342" s="60"/>
      <c r="C342" s="84" t="s">
        <v>434</v>
      </c>
      <c r="D342" s="62">
        <v>370000</v>
      </c>
      <c r="E342" s="62">
        <v>978000</v>
      </c>
      <c r="F342" s="62">
        <v>5262000</v>
      </c>
      <c r="G342" s="62">
        <v>180000</v>
      </c>
    </row>
    <row r="343" spans="2:7" x14ac:dyDescent="0.35">
      <c r="B343" s="60"/>
      <c r="C343" s="84" t="s">
        <v>435</v>
      </c>
      <c r="D343" s="62">
        <v>370000</v>
      </c>
      <c r="E343" s="62">
        <v>978000</v>
      </c>
      <c r="F343" s="62">
        <v>5262000</v>
      </c>
      <c r="G343" s="62">
        <v>200000</v>
      </c>
    </row>
    <row r="344" spans="2:7" x14ac:dyDescent="0.35">
      <c r="B344" s="60"/>
      <c r="C344" s="84" t="s">
        <v>436</v>
      </c>
      <c r="D344" s="62">
        <v>370000</v>
      </c>
      <c r="E344" s="62">
        <v>978000</v>
      </c>
      <c r="F344" s="62">
        <v>5262000</v>
      </c>
      <c r="G344" s="62">
        <v>175000</v>
      </c>
    </row>
    <row r="345" spans="2:7" x14ac:dyDescent="0.35">
      <c r="B345" s="60"/>
      <c r="C345" s="84" t="s">
        <v>437</v>
      </c>
      <c r="D345" s="62">
        <v>370000</v>
      </c>
      <c r="E345" s="62">
        <v>978000</v>
      </c>
      <c r="F345" s="62">
        <v>5262000</v>
      </c>
      <c r="G345" s="62">
        <v>175000</v>
      </c>
    </row>
    <row r="346" spans="2:7" x14ac:dyDescent="0.35">
      <c r="B346" s="60"/>
      <c r="C346" s="84" t="s">
        <v>438</v>
      </c>
      <c r="D346" s="62">
        <v>370000</v>
      </c>
      <c r="E346" s="62">
        <v>978000</v>
      </c>
      <c r="F346" s="62">
        <v>5262000</v>
      </c>
      <c r="G346" s="62">
        <v>250000</v>
      </c>
    </row>
    <row r="347" spans="2:7" x14ac:dyDescent="0.35">
      <c r="B347" s="60"/>
      <c r="C347" s="84" t="s">
        <v>439</v>
      </c>
      <c r="D347" s="62">
        <v>370000</v>
      </c>
      <c r="E347" s="62">
        <v>978000</v>
      </c>
      <c r="F347" s="62">
        <v>5262000</v>
      </c>
      <c r="G347" s="62">
        <v>170000</v>
      </c>
    </row>
    <row r="348" spans="2:7" x14ac:dyDescent="0.35">
      <c r="B348" s="79">
        <v>26</v>
      </c>
      <c r="C348" s="85" t="s">
        <v>510</v>
      </c>
      <c r="D348" s="86">
        <v>370000</v>
      </c>
      <c r="E348" s="86">
        <v>955000</v>
      </c>
      <c r="F348" s="86">
        <v>5262000</v>
      </c>
      <c r="G348" s="87">
        <v>256000</v>
      </c>
    </row>
    <row r="349" spans="2:7" x14ac:dyDescent="0.35">
      <c r="B349" s="60"/>
      <c r="C349" s="84" t="s">
        <v>440</v>
      </c>
      <c r="D349" s="62">
        <v>370000</v>
      </c>
      <c r="E349" s="62">
        <v>955000</v>
      </c>
      <c r="F349" s="62">
        <v>5262000</v>
      </c>
      <c r="G349" s="62">
        <v>400000</v>
      </c>
    </row>
    <row r="350" spans="2:7" x14ac:dyDescent="0.35">
      <c r="B350" s="60"/>
      <c r="C350" s="84" t="s">
        <v>441</v>
      </c>
      <c r="D350" s="62">
        <v>370000</v>
      </c>
      <c r="E350" s="62">
        <v>955000</v>
      </c>
      <c r="F350" s="62">
        <v>5262000</v>
      </c>
      <c r="G350" s="62">
        <v>300000</v>
      </c>
    </row>
    <row r="351" spans="2:7" x14ac:dyDescent="0.35">
      <c r="B351" s="60"/>
      <c r="C351" s="84" t="s">
        <v>442</v>
      </c>
      <c r="D351" s="62">
        <v>370000</v>
      </c>
      <c r="E351" s="62">
        <v>955000</v>
      </c>
      <c r="F351" s="62">
        <v>5262000</v>
      </c>
      <c r="G351" s="62">
        <v>350000</v>
      </c>
    </row>
    <row r="352" spans="2:7" x14ac:dyDescent="0.35">
      <c r="B352" s="60"/>
      <c r="C352" s="84" t="s">
        <v>443</v>
      </c>
      <c r="D352" s="62">
        <v>370000</v>
      </c>
      <c r="E352" s="62">
        <v>955000</v>
      </c>
      <c r="F352" s="62">
        <v>5262000</v>
      </c>
      <c r="G352" s="62">
        <v>650000</v>
      </c>
    </row>
    <row r="353" spans="2:7" x14ac:dyDescent="0.35">
      <c r="B353" s="79">
        <v>27</v>
      </c>
      <c r="C353" s="85" t="s">
        <v>511</v>
      </c>
      <c r="D353" s="86">
        <v>410000</v>
      </c>
      <c r="E353" s="86">
        <v>704000</v>
      </c>
      <c r="F353" s="86">
        <f>2674000+4867000</f>
        <v>7541000</v>
      </c>
      <c r="G353" s="87">
        <v>283000</v>
      </c>
    </row>
    <row r="354" spans="2:7" x14ac:dyDescent="0.35">
      <c r="B354" s="60"/>
      <c r="C354" s="84" t="s">
        <v>444</v>
      </c>
      <c r="D354" s="62">
        <v>410000</v>
      </c>
      <c r="E354" s="62">
        <v>704000</v>
      </c>
      <c r="F354" s="62">
        <f t="shared" ref="F354:F358" si="1">2674000+4867000</f>
        <v>7541000</v>
      </c>
      <c r="G354" s="62">
        <v>240000</v>
      </c>
    </row>
    <row r="355" spans="2:7" x14ac:dyDescent="0.35">
      <c r="B355" s="60"/>
      <c r="C355" s="84" t="s">
        <v>445</v>
      </c>
      <c r="D355" s="62">
        <v>410000</v>
      </c>
      <c r="E355" s="62">
        <v>704000</v>
      </c>
      <c r="F355" s="62">
        <f t="shared" si="1"/>
        <v>7541000</v>
      </c>
      <c r="G355" s="62">
        <v>359000</v>
      </c>
    </row>
    <row r="356" spans="2:7" x14ac:dyDescent="0.35">
      <c r="B356" s="60"/>
      <c r="C356" s="84" t="s">
        <v>446</v>
      </c>
      <c r="D356" s="62">
        <v>410000</v>
      </c>
      <c r="E356" s="62">
        <v>704000</v>
      </c>
      <c r="F356" s="62">
        <f t="shared" si="1"/>
        <v>7541000</v>
      </c>
      <c r="G356" s="62">
        <v>200000</v>
      </c>
    </row>
    <row r="357" spans="2:7" x14ac:dyDescent="0.35">
      <c r="B357" s="60"/>
      <c r="C357" s="84" t="s">
        <v>447</v>
      </c>
      <c r="D357" s="62">
        <v>410000</v>
      </c>
      <c r="E357" s="62">
        <v>704000</v>
      </c>
      <c r="F357" s="62">
        <f t="shared" si="1"/>
        <v>7541000</v>
      </c>
      <c r="G357" s="62">
        <v>270000</v>
      </c>
    </row>
    <row r="358" spans="2:7" x14ac:dyDescent="0.35">
      <c r="B358" s="60"/>
      <c r="C358" s="84" t="s">
        <v>448</v>
      </c>
      <c r="D358" s="62">
        <v>410000</v>
      </c>
      <c r="E358" s="62">
        <v>704000</v>
      </c>
      <c r="F358" s="62">
        <f t="shared" si="1"/>
        <v>7541000</v>
      </c>
      <c r="G358" s="62">
        <v>260000</v>
      </c>
    </row>
    <row r="359" spans="2:7" x14ac:dyDescent="0.35">
      <c r="B359" s="79">
        <v>28</v>
      </c>
      <c r="C359" s="85" t="s">
        <v>512</v>
      </c>
      <c r="D359" s="86">
        <v>430000</v>
      </c>
      <c r="E359" s="86">
        <v>745000</v>
      </c>
      <c r="F359" s="86">
        <v>3433000</v>
      </c>
      <c r="G359" s="87">
        <v>181000</v>
      </c>
    </row>
    <row r="360" spans="2:7" x14ac:dyDescent="0.35">
      <c r="B360" s="60"/>
      <c r="C360" s="84" t="s">
        <v>449</v>
      </c>
      <c r="D360" s="62">
        <v>430000</v>
      </c>
      <c r="E360" s="62">
        <v>745000</v>
      </c>
      <c r="F360" s="62">
        <v>3433000</v>
      </c>
      <c r="G360" s="62">
        <v>235000</v>
      </c>
    </row>
    <row r="361" spans="2:7" x14ac:dyDescent="0.35">
      <c r="B361" s="60"/>
      <c r="C361" s="84" t="s">
        <v>450</v>
      </c>
      <c r="D361" s="62">
        <v>430000</v>
      </c>
      <c r="E361" s="62">
        <v>745000</v>
      </c>
      <c r="F361" s="62">
        <v>3433000</v>
      </c>
      <c r="G361" s="62">
        <v>210000</v>
      </c>
    </row>
    <row r="362" spans="2:7" x14ac:dyDescent="0.35">
      <c r="B362" s="60"/>
      <c r="C362" s="84" t="s">
        <v>451</v>
      </c>
      <c r="D362" s="62">
        <v>430000</v>
      </c>
      <c r="E362" s="62">
        <v>745000</v>
      </c>
      <c r="F362" s="62">
        <v>3433000</v>
      </c>
      <c r="G362" s="62">
        <v>240000</v>
      </c>
    </row>
    <row r="363" spans="2:7" x14ac:dyDescent="0.35">
      <c r="B363" s="60"/>
      <c r="C363" s="84" t="s">
        <v>452</v>
      </c>
      <c r="D363" s="62">
        <v>430000</v>
      </c>
      <c r="E363" s="62">
        <v>745000</v>
      </c>
      <c r="F363" s="62">
        <v>3433000</v>
      </c>
      <c r="G363" s="62">
        <v>240000</v>
      </c>
    </row>
    <row r="364" spans="2:7" x14ac:dyDescent="0.35">
      <c r="B364" s="60"/>
      <c r="C364" s="84" t="s">
        <v>453</v>
      </c>
      <c r="D364" s="62">
        <v>430000</v>
      </c>
      <c r="E364" s="62">
        <v>745000</v>
      </c>
      <c r="F364" s="62">
        <v>3433000</v>
      </c>
      <c r="G364" s="62">
        <v>250000</v>
      </c>
    </row>
    <row r="365" spans="2:7" x14ac:dyDescent="0.35">
      <c r="B365" s="60"/>
      <c r="C365" s="84" t="s">
        <v>454</v>
      </c>
      <c r="D365" s="62">
        <v>430000</v>
      </c>
      <c r="E365" s="62">
        <v>745000</v>
      </c>
      <c r="F365" s="62">
        <v>3433000</v>
      </c>
      <c r="G365" s="62">
        <v>175000</v>
      </c>
    </row>
    <row r="366" spans="2:7" x14ac:dyDescent="0.35">
      <c r="B366" s="60"/>
      <c r="C366" s="84" t="s">
        <v>455</v>
      </c>
      <c r="D366" s="62">
        <v>430000</v>
      </c>
      <c r="E366" s="62">
        <v>745000</v>
      </c>
      <c r="F366" s="62">
        <v>3433000</v>
      </c>
      <c r="G366" s="62">
        <v>230000</v>
      </c>
    </row>
    <row r="367" spans="2:7" x14ac:dyDescent="0.35">
      <c r="B367" s="60"/>
      <c r="C367" s="84" t="s">
        <v>456</v>
      </c>
      <c r="D367" s="62">
        <v>430000</v>
      </c>
      <c r="E367" s="62">
        <v>745000</v>
      </c>
      <c r="F367" s="62">
        <v>3433000</v>
      </c>
      <c r="G367" s="62">
        <v>350000</v>
      </c>
    </row>
    <row r="368" spans="2:7" x14ac:dyDescent="0.35">
      <c r="B368" s="60"/>
      <c r="C368" s="84" t="s">
        <v>457</v>
      </c>
      <c r="D368" s="62">
        <v>430000</v>
      </c>
      <c r="E368" s="62">
        <v>745000</v>
      </c>
      <c r="F368" s="62">
        <v>3433000</v>
      </c>
      <c r="G368" s="62">
        <v>375000</v>
      </c>
    </row>
    <row r="369" spans="2:7" x14ac:dyDescent="0.35">
      <c r="B369" s="60"/>
      <c r="C369" s="84" t="s">
        <v>458</v>
      </c>
      <c r="D369" s="62">
        <v>430000</v>
      </c>
      <c r="E369" s="62">
        <v>745000</v>
      </c>
      <c r="F369" s="62">
        <v>3433000</v>
      </c>
      <c r="G369" s="62">
        <v>365000</v>
      </c>
    </row>
    <row r="370" spans="2:7" x14ac:dyDescent="0.35">
      <c r="B370" s="60"/>
      <c r="C370" s="84" t="s">
        <v>459</v>
      </c>
      <c r="D370" s="62">
        <v>430000</v>
      </c>
      <c r="E370" s="62">
        <v>745000</v>
      </c>
      <c r="F370" s="62">
        <v>3433000</v>
      </c>
      <c r="G370" s="62">
        <v>170000</v>
      </c>
    </row>
    <row r="371" spans="2:7" x14ac:dyDescent="0.35">
      <c r="B371" s="60"/>
      <c r="C371" s="82" t="s">
        <v>460</v>
      </c>
      <c r="D371" s="62">
        <v>430000</v>
      </c>
      <c r="E371" s="62">
        <v>745000</v>
      </c>
      <c r="F371" s="62">
        <v>3433000</v>
      </c>
      <c r="G371" s="62">
        <v>230000</v>
      </c>
    </row>
    <row r="372" spans="2:7" x14ac:dyDescent="0.35">
      <c r="B372" s="60"/>
      <c r="C372" s="82" t="s">
        <v>461</v>
      </c>
      <c r="D372" s="62">
        <v>430000</v>
      </c>
      <c r="E372" s="62">
        <v>745000</v>
      </c>
      <c r="F372" s="62">
        <v>3433000</v>
      </c>
      <c r="G372" s="62">
        <v>230000</v>
      </c>
    </row>
    <row r="373" spans="2:7" x14ac:dyDescent="0.35">
      <c r="B373" s="60"/>
      <c r="C373" s="82" t="s">
        <v>462</v>
      </c>
      <c r="D373" s="62">
        <v>430000</v>
      </c>
      <c r="E373" s="62">
        <v>745000</v>
      </c>
      <c r="F373" s="62">
        <v>3433000</v>
      </c>
      <c r="G373" s="62">
        <v>235000</v>
      </c>
    </row>
    <row r="374" spans="2:7" x14ac:dyDescent="0.35">
      <c r="B374" s="60"/>
      <c r="C374" s="82" t="s">
        <v>463</v>
      </c>
      <c r="D374" s="62">
        <v>430000</v>
      </c>
      <c r="E374" s="62">
        <v>745000</v>
      </c>
      <c r="F374" s="62">
        <v>3433000</v>
      </c>
      <c r="G374" s="62">
        <v>235000</v>
      </c>
    </row>
    <row r="375" spans="2:7" x14ac:dyDescent="0.35">
      <c r="B375" s="60"/>
      <c r="C375" s="82" t="s">
        <v>464</v>
      </c>
      <c r="D375" s="62">
        <v>430000</v>
      </c>
      <c r="E375" s="62">
        <v>745000</v>
      </c>
      <c r="F375" s="62">
        <v>3433000</v>
      </c>
      <c r="G375" s="62">
        <v>190000</v>
      </c>
    </row>
    <row r="376" spans="2:7" x14ac:dyDescent="0.35">
      <c r="B376" s="60"/>
      <c r="C376" s="82" t="s">
        <v>465</v>
      </c>
      <c r="D376" s="62">
        <v>430000</v>
      </c>
      <c r="E376" s="62">
        <v>745000</v>
      </c>
      <c r="F376" s="62">
        <v>3433000</v>
      </c>
      <c r="G376" s="62">
        <v>350000</v>
      </c>
    </row>
    <row r="377" spans="2:7" x14ac:dyDescent="0.35">
      <c r="B377" s="60"/>
      <c r="C377" s="82" t="s">
        <v>466</v>
      </c>
      <c r="D377" s="62">
        <v>430000</v>
      </c>
      <c r="E377" s="62">
        <v>745000</v>
      </c>
      <c r="F377" s="62">
        <v>3433000</v>
      </c>
      <c r="G377" s="62">
        <v>350000</v>
      </c>
    </row>
    <row r="378" spans="2:7" x14ac:dyDescent="0.35">
      <c r="B378" s="60"/>
      <c r="C378" s="82" t="s">
        <v>467</v>
      </c>
      <c r="D378" s="62">
        <v>430000</v>
      </c>
      <c r="E378" s="62">
        <v>745000</v>
      </c>
      <c r="F378" s="62">
        <v>3433000</v>
      </c>
      <c r="G378" s="62">
        <v>230000</v>
      </c>
    </row>
    <row r="379" spans="2:7" x14ac:dyDescent="0.35">
      <c r="B379" s="60"/>
      <c r="C379" s="82" t="s">
        <v>468</v>
      </c>
      <c r="D379" s="62">
        <v>430000</v>
      </c>
      <c r="E379" s="62">
        <v>745000</v>
      </c>
      <c r="F379" s="62">
        <v>3433000</v>
      </c>
      <c r="G379" s="62">
        <v>350000</v>
      </c>
    </row>
    <row r="380" spans="2:7" x14ac:dyDescent="0.35">
      <c r="B380" s="60"/>
      <c r="C380" s="82" t="s">
        <v>469</v>
      </c>
      <c r="D380" s="62">
        <v>430000</v>
      </c>
      <c r="E380" s="62">
        <v>745000</v>
      </c>
      <c r="F380" s="62">
        <v>3433000</v>
      </c>
      <c r="G380" s="62">
        <v>225000</v>
      </c>
    </row>
    <row r="381" spans="2:7" x14ac:dyDescent="0.35">
      <c r="B381" s="60">
        <v>29</v>
      </c>
      <c r="C381" s="76" t="s">
        <v>114</v>
      </c>
      <c r="D381" s="86">
        <v>370000</v>
      </c>
      <c r="E381" s="86">
        <v>951000</v>
      </c>
      <c r="F381" s="86">
        <v>3883000</v>
      </c>
      <c r="G381" s="87">
        <v>149000</v>
      </c>
    </row>
    <row r="382" spans="2:7" x14ac:dyDescent="0.35">
      <c r="B382" s="60"/>
      <c r="C382" s="82" t="s">
        <v>470</v>
      </c>
      <c r="D382" s="62">
        <v>370000</v>
      </c>
      <c r="E382" s="62">
        <v>951000</v>
      </c>
      <c r="F382" s="62">
        <v>3883000</v>
      </c>
      <c r="G382" s="62">
        <v>400000</v>
      </c>
    </row>
    <row r="383" spans="2:7" x14ac:dyDescent="0.35">
      <c r="B383" s="60"/>
      <c r="C383" s="82" t="s">
        <v>471</v>
      </c>
      <c r="D383" s="62">
        <v>370000</v>
      </c>
      <c r="E383" s="62">
        <v>951000</v>
      </c>
      <c r="F383" s="62">
        <v>3883000</v>
      </c>
      <c r="G383" s="62">
        <v>472000</v>
      </c>
    </row>
    <row r="384" spans="2:7" x14ac:dyDescent="0.35">
      <c r="B384" s="60"/>
      <c r="C384" s="82" t="s">
        <v>472</v>
      </c>
      <c r="D384" s="62">
        <v>370000</v>
      </c>
      <c r="E384" s="62">
        <v>951000</v>
      </c>
      <c r="F384" s="62">
        <v>3883000</v>
      </c>
      <c r="G384" s="62">
        <v>130000</v>
      </c>
    </row>
    <row r="385" spans="2:7" x14ac:dyDescent="0.35">
      <c r="B385" s="60"/>
      <c r="C385" s="82" t="s">
        <v>473</v>
      </c>
      <c r="D385" s="62">
        <v>370000</v>
      </c>
      <c r="E385" s="62">
        <v>951000</v>
      </c>
      <c r="F385" s="62">
        <v>3883000</v>
      </c>
      <c r="G385" s="62">
        <v>400000</v>
      </c>
    </row>
    <row r="386" spans="2:7" x14ac:dyDescent="0.35">
      <c r="B386" s="60"/>
      <c r="C386" s="82" t="s">
        <v>474</v>
      </c>
      <c r="D386" s="62">
        <v>370000</v>
      </c>
      <c r="E386" s="62">
        <v>951000</v>
      </c>
      <c r="F386" s="62">
        <v>3883000</v>
      </c>
      <c r="G386" s="62">
        <v>400000</v>
      </c>
    </row>
    <row r="387" spans="2:7" x14ac:dyDescent="0.35">
      <c r="B387" s="60"/>
      <c r="C387" s="82" t="s">
        <v>475</v>
      </c>
      <c r="D387" s="62">
        <v>370000</v>
      </c>
      <c r="E387" s="62">
        <v>951000</v>
      </c>
      <c r="F387" s="62">
        <v>3883000</v>
      </c>
      <c r="G387" s="62">
        <v>250000</v>
      </c>
    </row>
    <row r="388" spans="2:7" x14ac:dyDescent="0.35">
      <c r="B388" s="60"/>
      <c r="C388" s="82" t="s">
        <v>476</v>
      </c>
      <c r="D388" s="62">
        <v>370000</v>
      </c>
      <c r="E388" s="62">
        <v>951000</v>
      </c>
      <c r="F388" s="62">
        <v>3883000</v>
      </c>
      <c r="G388" s="62">
        <v>280000</v>
      </c>
    </row>
    <row r="389" spans="2:7" x14ac:dyDescent="0.35">
      <c r="B389" s="60"/>
      <c r="C389" s="82" t="s">
        <v>477</v>
      </c>
      <c r="D389" s="62">
        <v>370000</v>
      </c>
      <c r="E389" s="62">
        <v>951000</v>
      </c>
      <c r="F389" s="62">
        <v>3883000</v>
      </c>
      <c r="G389" s="62">
        <v>219000</v>
      </c>
    </row>
    <row r="390" spans="2:7" x14ac:dyDescent="0.35">
      <c r="B390" s="60"/>
      <c r="C390" s="82" t="s">
        <v>478</v>
      </c>
      <c r="D390" s="62">
        <v>370000</v>
      </c>
      <c r="E390" s="62">
        <v>951000</v>
      </c>
      <c r="F390" s="62">
        <v>3883000</v>
      </c>
      <c r="G390" s="62">
        <v>350000</v>
      </c>
    </row>
    <row r="391" spans="2:7" x14ac:dyDescent="0.35">
      <c r="B391" s="60"/>
      <c r="C391" s="82" t="s">
        <v>479</v>
      </c>
      <c r="D391" s="62">
        <v>370000</v>
      </c>
      <c r="E391" s="62">
        <v>951000</v>
      </c>
      <c r="F391" s="62">
        <v>3883000</v>
      </c>
      <c r="G391" s="62">
        <v>412000</v>
      </c>
    </row>
    <row r="392" spans="2:7" x14ac:dyDescent="0.35">
      <c r="B392" s="60">
        <v>30</v>
      </c>
      <c r="C392" s="76" t="s">
        <v>513</v>
      </c>
      <c r="D392" s="86">
        <v>380000</v>
      </c>
      <c r="E392" s="86">
        <v>786000</v>
      </c>
      <c r="F392" s="86">
        <v>5466000</v>
      </c>
      <c r="G392" s="87">
        <v>154000</v>
      </c>
    </row>
    <row r="393" spans="2:7" x14ac:dyDescent="0.35">
      <c r="B393" s="60"/>
      <c r="C393" s="82" t="s">
        <v>480</v>
      </c>
      <c r="D393" s="62">
        <v>380000</v>
      </c>
      <c r="E393" s="62">
        <v>786000</v>
      </c>
      <c r="F393" s="62">
        <v>5466000</v>
      </c>
      <c r="G393" s="62">
        <v>355000</v>
      </c>
    </row>
    <row r="394" spans="2:7" x14ac:dyDescent="0.35">
      <c r="B394" s="60"/>
      <c r="C394" s="82" t="s">
        <v>481</v>
      </c>
      <c r="D394" s="62">
        <v>380000</v>
      </c>
      <c r="E394" s="62">
        <v>786000</v>
      </c>
      <c r="F394" s="62">
        <v>5466000</v>
      </c>
      <c r="G394" s="62">
        <v>370000</v>
      </c>
    </row>
    <row r="395" spans="2:7" x14ac:dyDescent="0.35">
      <c r="B395" s="60"/>
      <c r="C395" s="82" t="s">
        <v>482</v>
      </c>
      <c r="D395" s="62">
        <v>380000</v>
      </c>
      <c r="E395" s="62">
        <v>786000</v>
      </c>
      <c r="F395" s="62">
        <v>5466000</v>
      </c>
      <c r="G395" s="62">
        <v>300000</v>
      </c>
    </row>
    <row r="396" spans="2:7" x14ac:dyDescent="0.35">
      <c r="B396" s="60"/>
      <c r="C396" s="82" t="s">
        <v>483</v>
      </c>
      <c r="D396" s="62">
        <v>380000</v>
      </c>
      <c r="E396" s="62">
        <v>786000</v>
      </c>
      <c r="F396" s="62">
        <v>5466000</v>
      </c>
      <c r="G396" s="62">
        <v>425000</v>
      </c>
    </row>
    <row r="397" spans="2:7" x14ac:dyDescent="0.35">
      <c r="B397" s="60"/>
      <c r="C397" s="82" t="s">
        <v>484</v>
      </c>
      <c r="D397" s="62">
        <v>380000</v>
      </c>
      <c r="E397" s="62">
        <v>786000</v>
      </c>
      <c r="F397" s="62">
        <v>5466000</v>
      </c>
      <c r="G397" s="62">
        <v>300000</v>
      </c>
    </row>
    <row r="398" spans="2:7" x14ac:dyDescent="0.35">
      <c r="B398" s="60"/>
      <c r="C398" s="82" t="s">
        <v>485</v>
      </c>
      <c r="D398" s="62">
        <v>380000</v>
      </c>
      <c r="E398" s="62">
        <v>786000</v>
      </c>
      <c r="F398" s="62">
        <v>5466000</v>
      </c>
      <c r="G398" s="62">
        <v>305000</v>
      </c>
    </row>
    <row r="399" spans="2:7" x14ac:dyDescent="0.35">
      <c r="B399" s="60"/>
      <c r="C399" s="82" t="s">
        <v>486</v>
      </c>
      <c r="D399" s="62">
        <v>380000</v>
      </c>
      <c r="E399" s="62">
        <v>786000</v>
      </c>
      <c r="F399" s="62">
        <v>5466000</v>
      </c>
      <c r="G399" s="62">
        <v>300000</v>
      </c>
    </row>
    <row r="400" spans="2:7" x14ac:dyDescent="0.35">
      <c r="B400" s="60">
        <v>31</v>
      </c>
      <c r="C400" s="76" t="s">
        <v>122</v>
      </c>
      <c r="D400" s="86">
        <v>380000</v>
      </c>
      <c r="E400" s="86">
        <v>667000</v>
      </c>
      <c r="F400" s="86">
        <v>4845000</v>
      </c>
      <c r="G400" s="87">
        <v>279000</v>
      </c>
    </row>
    <row r="401" spans="2:9" x14ac:dyDescent="0.35">
      <c r="B401" s="66">
        <v>32</v>
      </c>
      <c r="C401" s="76" t="s">
        <v>143</v>
      </c>
      <c r="D401" s="86">
        <v>430000</v>
      </c>
      <c r="E401" s="86">
        <v>654000</v>
      </c>
      <c r="F401" s="86">
        <v>4845000</v>
      </c>
      <c r="G401" s="87">
        <v>208000</v>
      </c>
    </row>
    <row r="402" spans="2:9" x14ac:dyDescent="0.35">
      <c r="B402" s="60"/>
      <c r="C402" s="82" t="s">
        <v>487</v>
      </c>
      <c r="D402" s="62">
        <v>430000</v>
      </c>
      <c r="E402" s="62">
        <v>654000</v>
      </c>
      <c r="F402" s="62">
        <v>4845000</v>
      </c>
      <c r="G402" s="62">
        <v>850000</v>
      </c>
    </row>
    <row r="403" spans="2:9" x14ac:dyDescent="0.35">
      <c r="B403" s="60"/>
      <c r="C403" s="82" t="s">
        <v>488</v>
      </c>
      <c r="D403" s="62">
        <v>430000</v>
      </c>
      <c r="E403" s="62">
        <v>654000</v>
      </c>
      <c r="F403" s="62">
        <v>4845000</v>
      </c>
      <c r="G403" s="62">
        <v>1000000</v>
      </c>
    </row>
    <row r="404" spans="2:9" x14ac:dyDescent="0.35">
      <c r="B404" s="60"/>
      <c r="C404" s="82" t="s">
        <v>489</v>
      </c>
      <c r="D404" s="62">
        <v>430000</v>
      </c>
      <c r="E404" s="62">
        <v>654000</v>
      </c>
      <c r="F404" s="62">
        <v>4845000</v>
      </c>
      <c r="G404" s="62">
        <v>1250000</v>
      </c>
    </row>
    <row r="405" spans="2:9" x14ac:dyDescent="0.35">
      <c r="B405" s="60"/>
      <c r="C405" s="82" t="s">
        <v>490</v>
      </c>
      <c r="D405" s="62">
        <v>430000</v>
      </c>
      <c r="E405" s="62">
        <v>654000</v>
      </c>
      <c r="F405" s="62">
        <v>4845000</v>
      </c>
      <c r="G405" s="62">
        <v>900000</v>
      </c>
    </row>
    <row r="406" spans="2:9" x14ac:dyDescent="0.35">
      <c r="B406" s="60">
        <v>33</v>
      </c>
      <c r="C406" s="76" t="s">
        <v>196</v>
      </c>
      <c r="D406" s="86">
        <v>580000</v>
      </c>
      <c r="E406" s="86">
        <v>1038000</v>
      </c>
      <c r="F406" s="86">
        <v>7231000</v>
      </c>
      <c r="G406" s="87">
        <v>462000</v>
      </c>
    </row>
    <row r="407" spans="2:9" x14ac:dyDescent="0.35">
      <c r="B407" s="60"/>
      <c r="C407" s="82" t="s">
        <v>491</v>
      </c>
      <c r="D407" s="62">
        <v>580000</v>
      </c>
      <c r="E407" s="62">
        <v>1038000</v>
      </c>
      <c r="F407" s="62">
        <v>7231000</v>
      </c>
      <c r="G407" s="62">
        <v>600000</v>
      </c>
    </row>
    <row r="408" spans="2:9" x14ac:dyDescent="0.35">
      <c r="B408" s="60"/>
      <c r="C408" s="82" t="s">
        <v>492</v>
      </c>
      <c r="D408" s="62">
        <v>580000</v>
      </c>
      <c r="E408" s="62">
        <v>1038000</v>
      </c>
      <c r="F408" s="62">
        <v>7231000</v>
      </c>
      <c r="G408" s="62">
        <v>900000</v>
      </c>
    </row>
    <row r="409" spans="2:9" x14ac:dyDescent="0.35">
      <c r="B409" s="60"/>
      <c r="C409" s="82" t="s">
        <v>493</v>
      </c>
      <c r="D409" s="62">
        <v>580000</v>
      </c>
      <c r="E409" s="62">
        <v>1038000</v>
      </c>
      <c r="F409" s="62">
        <v>7231000</v>
      </c>
      <c r="G409" s="62">
        <v>2700000</v>
      </c>
    </row>
    <row r="410" spans="2:9" x14ac:dyDescent="0.35">
      <c r="B410" s="60">
        <v>34</v>
      </c>
      <c r="C410" s="76" t="s">
        <v>118</v>
      </c>
      <c r="D410" s="86">
        <v>480000</v>
      </c>
      <c r="E410" s="86">
        <v>967000</v>
      </c>
      <c r="F410" s="86">
        <v>7081000</v>
      </c>
      <c r="G410" s="87">
        <v>228000</v>
      </c>
    </row>
    <row r="411" spans="2:9" x14ac:dyDescent="0.35">
      <c r="B411" s="60"/>
      <c r="C411" s="82" t="s">
        <v>494</v>
      </c>
      <c r="D411" s="62">
        <v>480000</v>
      </c>
      <c r="E411" s="62">
        <v>967000</v>
      </c>
      <c r="F411" s="62">
        <v>7081000</v>
      </c>
      <c r="G411" s="62">
        <v>900000</v>
      </c>
    </row>
    <row r="412" spans="2:9" x14ac:dyDescent="0.35">
      <c r="B412" s="60"/>
      <c r="C412" s="82" t="s">
        <v>495</v>
      </c>
      <c r="D412" s="62">
        <v>480000</v>
      </c>
      <c r="E412" s="62">
        <v>967000</v>
      </c>
      <c r="F412" s="62">
        <v>7081000</v>
      </c>
      <c r="G412" s="62">
        <v>750000</v>
      </c>
    </row>
    <row r="413" spans="2:9" x14ac:dyDescent="0.35">
      <c r="B413" s="60"/>
      <c r="C413" s="82" t="s">
        <v>496</v>
      </c>
      <c r="D413" s="62">
        <v>480000</v>
      </c>
      <c r="E413" s="62">
        <v>967000</v>
      </c>
      <c r="F413" s="62">
        <v>7081000</v>
      </c>
      <c r="G413" s="62">
        <v>2650000</v>
      </c>
    </row>
    <row r="414" spans="2:9" x14ac:dyDescent="0.35">
      <c r="B414" s="60">
        <v>35</v>
      </c>
      <c r="C414" s="76" t="s">
        <v>535</v>
      </c>
      <c r="D414" s="86" t="s">
        <v>534</v>
      </c>
      <c r="E414" s="86" t="s">
        <v>539</v>
      </c>
      <c r="F414" s="86" t="s">
        <v>540</v>
      </c>
      <c r="G414" s="87" t="s">
        <v>541</v>
      </c>
      <c r="I414" s="110"/>
    </row>
    <row r="415" spans="2:9" x14ac:dyDescent="0.35">
      <c r="B415" s="60">
        <v>36</v>
      </c>
      <c r="C415" s="76" t="s">
        <v>536</v>
      </c>
      <c r="D415" s="86">
        <v>580000</v>
      </c>
      <c r="E415" s="86">
        <v>1038000</v>
      </c>
      <c r="F415" s="86">
        <v>6589000</v>
      </c>
      <c r="G415" s="87">
        <v>513000</v>
      </c>
    </row>
    <row r="416" spans="2:9" x14ac:dyDescent="0.35">
      <c r="B416" s="60">
        <v>37</v>
      </c>
      <c r="C416" s="76" t="s">
        <v>537</v>
      </c>
      <c r="D416" s="86">
        <v>580000</v>
      </c>
      <c r="E416" s="86">
        <v>1526000</v>
      </c>
      <c r="F416" s="86">
        <v>7231000</v>
      </c>
      <c r="G416" s="87">
        <v>513000</v>
      </c>
      <c r="I416" s="110"/>
    </row>
    <row r="417" spans="2:9" x14ac:dyDescent="0.35">
      <c r="B417" s="60">
        <v>38</v>
      </c>
      <c r="C417" s="76" t="s">
        <v>538</v>
      </c>
      <c r="D417" s="86">
        <v>580000</v>
      </c>
      <c r="E417" s="86">
        <v>1536000</v>
      </c>
      <c r="F417" s="86">
        <v>7231000</v>
      </c>
      <c r="G417" s="87">
        <v>513000</v>
      </c>
      <c r="I417" s="110"/>
    </row>
    <row r="418" spans="2:9" x14ac:dyDescent="0.35">
      <c r="B418" s="60"/>
      <c r="C418" s="76"/>
      <c r="D418" s="86"/>
      <c r="E418" s="86"/>
      <c r="F418" s="86"/>
      <c r="G418" s="87"/>
    </row>
  </sheetData>
  <mergeCells count="1">
    <mergeCell ref="B1:G1"/>
  </mergeCells>
  <phoneticPr fontId="25" type="noConversion"/>
  <pageMargins left="0.70866141732283472" right="0.70866141732283472" top="0.74803149606299213" bottom="0.74803149606299213" header="0.31496062992125984" footer="0.31496062992125984"/>
  <pageSetup paperSize="258" scale="78" fitToHeight="0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DftrTarif&amp;JamAlat</vt:lpstr>
      <vt:lpstr>HitungTarif&amp;JamAlat</vt:lpstr>
      <vt:lpstr>LIST SBM</vt:lpstr>
      <vt:lpstr>'DftrTarif&amp;JamAlat'!Print_Area</vt:lpstr>
      <vt:lpstr>'LIST SBM'!Print_Area</vt:lpstr>
      <vt:lpstr>'LIST SBM'!Print_Titles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KBT BPFKS</cp:lastModifiedBy>
  <cp:lastPrinted>2024-02-28T08:46:59Z</cp:lastPrinted>
  <dcterms:created xsi:type="dcterms:W3CDTF">2022-03-27T09:18:43Z</dcterms:created>
  <dcterms:modified xsi:type="dcterms:W3CDTF">2026-05-25T00:35:16Z</dcterms:modified>
</cp:coreProperties>
</file>